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НТ ЖД\Сметы и членские взносы\"/>
    </mc:Choice>
  </mc:AlternateContent>
  <xr:revisionPtr revIDLastSave="0" documentId="13_ncr:1_{CE5818C9-520B-4A8A-AC39-ADAACA1A78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МЕТА" sheetId="6" r:id="rId1"/>
    <sheet name="ОБОСНОВАНИЕ " sheetId="5" r:id="rId2"/>
  </sheets>
  <definedNames>
    <definedName name="_xlnm.Print_Titles" localSheetId="1">'ОБОСНОВАНИЕ '!$3:$3</definedName>
    <definedName name="_xlnm.Print_Area" localSheetId="1">'ОБОСНОВАНИЕ '!$A$1:$E$58</definedName>
    <definedName name="_xlnm.Print_Area" localSheetId="0">СМЕТА!$A$4:$C$29</definedName>
  </definedNames>
  <calcPr calcId="191029"/>
</workbook>
</file>

<file path=xl/calcChain.xml><?xml version="1.0" encoding="utf-8"?>
<calcChain xmlns="http://schemas.openxmlformats.org/spreadsheetml/2006/main">
  <c r="E33" i="5" l="1"/>
  <c r="C25" i="6"/>
  <c r="C28" i="6" s="1"/>
  <c r="C26" i="6"/>
  <c r="C27" i="6"/>
  <c r="C14" i="6"/>
  <c r="E5" i="5"/>
  <c r="C6" i="5"/>
  <c r="D6" i="5"/>
  <c r="E7" i="5"/>
  <c r="E8" i="5"/>
  <c r="E9" i="5"/>
  <c r="E10" i="5"/>
  <c r="C11" i="5"/>
  <c r="D11" i="5"/>
  <c r="E12" i="5"/>
  <c r="E13" i="5"/>
  <c r="E14" i="5"/>
  <c r="E15" i="5"/>
  <c r="E16" i="5"/>
  <c r="C17" i="5"/>
  <c r="D17" i="5"/>
  <c r="E18" i="5"/>
  <c r="E19" i="5"/>
  <c r="E20" i="5"/>
  <c r="C21" i="5"/>
  <c r="D21" i="5"/>
  <c r="E22" i="5"/>
  <c r="E23" i="5"/>
  <c r="E24" i="5"/>
  <c r="E25" i="5"/>
  <c r="E26" i="5"/>
  <c r="E27" i="5"/>
  <c r="E28" i="5"/>
  <c r="C29" i="5"/>
  <c r="D29" i="5"/>
  <c r="E30" i="5"/>
  <c r="E31" i="5"/>
  <c r="E32" i="5"/>
  <c r="C34" i="5"/>
  <c r="D34" i="5"/>
  <c r="E35" i="5"/>
  <c r="E36" i="5"/>
  <c r="E37" i="5"/>
  <c r="C38" i="5"/>
  <c r="D38" i="5"/>
  <c r="E39" i="5"/>
  <c r="E40" i="5"/>
  <c r="E41" i="5"/>
  <c r="E42" i="5"/>
  <c r="E43" i="5"/>
  <c r="E44" i="5"/>
  <c r="E45" i="5"/>
  <c r="E46" i="5"/>
  <c r="E47" i="5"/>
  <c r="D51" i="5"/>
  <c r="E52" i="5"/>
  <c r="E53" i="5"/>
  <c r="E54" i="5"/>
  <c r="E55" i="5"/>
  <c r="D56" i="5"/>
  <c r="D48" i="5" l="1"/>
  <c r="E34" i="5"/>
  <c r="C21" i="6" s="1"/>
  <c r="E29" i="5"/>
  <c r="C20" i="6" s="1"/>
  <c r="E51" i="5"/>
  <c r="E38" i="5"/>
  <c r="C17" i="6" s="1"/>
  <c r="E21" i="5"/>
  <c r="C18" i="6" s="1"/>
  <c r="C48" i="5"/>
  <c r="E11" i="5"/>
  <c r="C16" i="6" s="1"/>
  <c r="E56" i="5"/>
  <c r="C7" i="6" s="1"/>
  <c r="E17" i="5"/>
  <c r="C19" i="6" s="1"/>
  <c r="E6" i="5"/>
  <c r="C15" i="6" s="1"/>
  <c r="E57" i="5" l="1"/>
  <c r="E48" i="5"/>
  <c r="E58" i="5" l="1"/>
  <c r="C6" i="6"/>
  <c r="E49" i="5"/>
  <c r="E50" i="5" l="1"/>
  <c r="C23" i="6" l="1"/>
  <c r="C10" i="6" l="1"/>
  <c r="C29" i="6"/>
</calcChain>
</file>

<file path=xl/sharedStrings.xml><?xml version="1.0" encoding="utf-8"?>
<sst xmlns="http://schemas.openxmlformats.org/spreadsheetml/2006/main" count="143" uniqueCount="131">
  <si>
    <t>4</t>
  </si>
  <si>
    <t>5</t>
  </si>
  <si>
    <t>Транспортный налог</t>
  </si>
  <si>
    <t>Запуск системы водоснабжения (ревизия насосов, запорной арматуры, текущий ремонт)</t>
  </si>
  <si>
    <t>Приобретение запчастей для насосных и водопровода, текущий ремонт</t>
  </si>
  <si>
    <t>Уборка снега, спил деревьев, выкашивание травы на улицах</t>
  </si>
  <si>
    <t>Вывоз мусора, благоустройство территории СНТ, всего</t>
  </si>
  <si>
    <t>Снабжение электроэнергией общего имущества СНТ, всего</t>
  </si>
  <si>
    <t>Водоснабжение, всего</t>
  </si>
  <si>
    <t>Содержание и текущий ремонт общего имущества</t>
  </si>
  <si>
    <t>Приобретение ГСМ для автотранспорта</t>
  </si>
  <si>
    <t>Ремонт площадок для сбора мусора, ремонт ограждения территории</t>
  </si>
  <si>
    <t>Приобретение дров и угля для отопления сторожевых постов и правления</t>
  </si>
  <si>
    <t>Техобслуживание и содержание  инструмента (бензопила, косилка и пр.)</t>
  </si>
  <si>
    <t>Страхование грузового автотранспорта, приобретение запчастей и ремонт</t>
  </si>
  <si>
    <t>Тревожная сигнализация на сторожевых постах и здании правления</t>
  </si>
  <si>
    <t>Налоги на общее имущество СНТ</t>
  </si>
  <si>
    <t xml:space="preserve">Земельный налог </t>
  </si>
  <si>
    <t xml:space="preserve">Водный налог </t>
  </si>
  <si>
    <t>Административно-управленческие расходы и прочие мероприятия</t>
  </si>
  <si>
    <t>Расчетно-кассовое обслуживание и пр.банковские услуги</t>
  </si>
  <si>
    <t>Передача отчетности в ИФНС и ПФР в электронном виде</t>
  </si>
  <si>
    <t>Поддержка работоспособности официального сайта (хостинг, лицензия и пр.)</t>
  </si>
  <si>
    <t>Канцелярские расходы, услуги стационарной и мобильной связи, почтовые расходы</t>
  </si>
  <si>
    <t>Юридические услуги и госпошлина по взысканию задолженности по взносам</t>
  </si>
  <si>
    <t xml:space="preserve">Прочие расходы </t>
  </si>
  <si>
    <t>ЦЕЛЕВЫЕ РАСХОДЫ</t>
  </si>
  <si>
    <t>ТЕКУЩИЕ РАСХОДЫ</t>
  </si>
  <si>
    <t>РАСХОДЫ</t>
  </si>
  <si>
    <t>I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</si>
  <si>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</si>
  <si>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</si>
  <si>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</si>
  <si>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</si>
  <si>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</si>
  <si>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</si>
  <si>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</si>
  <si>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</si>
  <si>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</si>
  <si>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</si>
  <si>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</si>
  <si>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</si>
  <si>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</si>
  <si>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</si>
  <si>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5.6</t>
  </si>
  <si>
    <t>5.7</t>
  </si>
  <si>
    <t>6.1</t>
  </si>
  <si>
    <t>6.2</t>
  </si>
  <si>
    <t>6.3</t>
  </si>
  <si>
    <t>7.1</t>
  </si>
  <si>
    <t>7.2</t>
  </si>
  <si>
    <t>7.3</t>
  </si>
  <si>
    <t>II</t>
  </si>
  <si>
    <t>Приобретение и монтаж светильников для уличного освещения 20 шт.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</si>
  <si>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</si>
  <si>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</si>
  <si>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</si>
  <si>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</si>
  <si>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</si>
  <si>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</si>
  <si>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</si>
  <si>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</si>
  <si>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</si>
  <si>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Ямочный ремонт дорог на улицах СНТ (приобретение щебня)</t>
  </si>
  <si>
    <t xml:space="preserve">Ремонт постов сторожевой службы </t>
  </si>
  <si>
    <t>Содержание  сторожевой службы</t>
  </si>
  <si>
    <t>Оплата мобильной связи для сторожевой службы и пр.</t>
  </si>
  <si>
    <t>Членские взносы в   ЧРО  ООО"Союз  садоводов России"</t>
  </si>
  <si>
    <t>3.5</t>
  </si>
  <si>
    <t>Примечание:</t>
  </si>
  <si>
    <t xml:space="preserve">пользование объектами инфраструктуры и создание имущества общего пользования  предусмотрена </t>
  </si>
  <si>
    <t xml:space="preserve">Сроки и порядок внесения платы, размер льготы при своевременной уплате взносов при  отсутствии </t>
  </si>
  <si>
    <t>задолженности за предыдущие периоды  - аналогичны  порядку, установленному для членов СНТ.</t>
  </si>
  <si>
    <t>Для владельцев индивидуальных садовых участков, не являющихся членами товарищества, плата за</t>
  </si>
  <si>
    <t>ИТОГО текущие расходы</t>
  </si>
  <si>
    <t>ИТОГО целевые  расходы</t>
  </si>
  <si>
    <t>ВСЕГО, расходы</t>
  </si>
  <si>
    <t xml:space="preserve">ДОХОДЫ </t>
  </si>
  <si>
    <t>ИТОГО  целевые  расходы</t>
  </si>
  <si>
    <t>Итого текущие расходы</t>
  </si>
  <si>
    <t>ВСЕГО РАСХОДЫ</t>
  </si>
  <si>
    <t>6</t>
  </si>
  <si>
    <t xml:space="preserve">Поступления задолженности  членов СНТ  за элекроэнергию </t>
  </si>
  <si>
    <t>Председатель Товаришества</t>
  </si>
  <si>
    <t>Иванов  М.П.</t>
  </si>
  <si>
    <t>ВСЕГО ДОХОДЫ</t>
  </si>
  <si>
    <t>Ремонт и чистка труб водоводов</t>
  </si>
  <si>
    <t>Техническое обслуживание электрического хозяйства (приборы учета, эл. щиты и сети). Проверка заземления и изоляция электрооборудования.</t>
  </si>
  <si>
    <t>Ремонт электрических сетей</t>
  </si>
  <si>
    <t xml:space="preserve">Погрузка мусора,  вывоз и переработка  на полигоне ТКО </t>
  </si>
  <si>
    <t xml:space="preserve">Лицензия  и обновление ПП 1С </t>
  </si>
  <si>
    <t xml:space="preserve">Приобретение и монтаж труб с арматурой  для водовода </t>
  </si>
  <si>
    <t>Расходы на 1 сотку (всего 6290 соток)</t>
  </si>
  <si>
    <t xml:space="preserve">Прочие доходы </t>
  </si>
  <si>
    <t>Приобретение и монтаж оборудования</t>
  </si>
  <si>
    <r>
      <rPr>
        <b/>
        <sz val="12"/>
        <rFont val="Times New Roman"/>
        <family val="1"/>
        <charset val="204"/>
      </rPr>
      <t>Утверждена</t>
    </r>
    <r>
      <rPr>
        <sz val="12"/>
        <rFont val="Times New Roman"/>
        <family val="1"/>
        <charset val="204"/>
      </rPr>
      <t xml:space="preserve"> на общем собрании</t>
    </r>
  </si>
  <si>
    <t>Водоснабжение</t>
  </si>
  <si>
    <t>Снабжение электроэнергией общего имущества СНТ</t>
  </si>
  <si>
    <t>Вывоз мусора, благоустройство территории СНТ</t>
  </si>
  <si>
    <t>Непредвиденные расходы (за счет прочих поступлений)</t>
  </si>
  <si>
    <t>Членские взносы</t>
  </si>
  <si>
    <t>Целевые взносы</t>
  </si>
  <si>
    <t>№ п\п</t>
  </si>
  <si>
    <t>План, тыс.руб.</t>
  </si>
  <si>
    <t>январь-март</t>
  </si>
  <si>
    <t>апрель-декабрь</t>
  </si>
  <si>
    <t>Всего, тыс.руб</t>
  </si>
  <si>
    <t xml:space="preserve">Расшифровка расходов СНТ "Железнодорожник" на 2021 год </t>
  </si>
  <si>
    <t>Приходно-расходная смета   СНТ "Железнодорожник"  на 2021 год</t>
  </si>
  <si>
    <t>Электроэнергия для работы насосных, питьевых скважин 3,36 (янв-июнь) 3,47 (июнь-дек) руб\квтч</t>
  </si>
  <si>
    <t>Заработная плата  административной  службы и бухгалтерии  с учетом взносов в фонды (ФОТ *1,302)</t>
  </si>
  <si>
    <t>Членский взнос на 1 сотку при уплате до 30.04 (скидка 10%)</t>
  </si>
  <si>
    <t>Зарплата сотрудников эксплуат.службы с уч.взносов в фонды (ФОТ*1,302)</t>
  </si>
  <si>
    <t>Уличное освещение (ЭЭ)</t>
  </si>
  <si>
    <t xml:space="preserve">Освещение сторожевых будок, здания правления, гаража и пр. </t>
  </si>
  <si>
    <t xml:space="preserve">Ремонтные работы с использованием электроинструмента </t>
  </si>
  <si>
    <t xml:space="preserve">Пусковое устройство электродвигателя насоса </t>
  </si>
  <si>
    <t>План расходов, тыс.руб.</t>
  </si>
  <si>
    <t>в размере  равном сумме членского и целевого взноса для  члена Товарищества.</t>
  </si>
  <si>
    <t>членов СНТ «Железнодорожник» _________2021 года</t>
  </si>
  <si>
    <t>Оплата труда рабочих  эксплуатационной службы с учетом взносов в фонды</t>
  </si>
  <si>
    <t>III</t>
  </si>
  <si>
    <t>Заработная плата сотрудников сторожевой  службы с уч.взносов в фонды (ФОТ*1,302)</t>
  </si>
  <si>
    <t>Расходы на 1 участок ( СНТ - 1565 участков)</t>
  </si>
  <si>
    <t>5.4</t>
  </si>
  <si>
    <t>5.5</t>
  </si>
  <si>
    <t>6.4</t>
  </si>
  <si>
    <t>Охранные услуги ООО ЧОО "Защита Плюс"(3 поста) 438, 0 т.р\мес.</t>
  </si>
  <si>
    <t>Содержание  сторожевой  и охранной службы</t>
  </si>
  <si>
    <t>ПРОЕКТ №3</t>
  </si>
  <si>
    <t>Прочие расходы (садовый праздник-50, кадастровые работы - 50,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</si>
</sst>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р.&quot;_-;\-* #,##0.00\ &quot;р.&quot;_-;_-* &quot;-&quot;??\ &quot;р.&quot;_-;_-@_-"/>
    <numFmt numFmtId="165" formatCode="#,##0.0"/>
    <numFmt numFmtId="166" formatCode="#,##0.000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1"/>
    <xf numFmtId="165" fontId="5" fillId="2" borderId="6" xfId="1" applyNumberFormat="1" applyFont="1" applyFill="1" applyBorder="1" applyAlignment="1">
      <alignment horizontal="center" vertical="justify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4" fillId="0" borderId="0" xfId="1" applyFont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vertical="top" wrapText="1"/>
    </xf>
    <xf numFmtId="0" fontId="7" fillId="0" borderId="9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9" xfId="1" applyNumberFormat="1" applyFont="1" applyBorder="1" applyAlignment="1">
      <alignment horizontal="center" vertical="top" wrapText="1"/>
    </xf>
    <xf numFmtId="0" fontId="8" fillId="4" borderId="1" xfId="1" applyFont="1" applyFill="1" applyBorder="1" applyAlignment="1">
      <alignment horizontal="left" vertical="top" wrapText="1"/>
    </xf>
    <xf numFmtId="166" fontId="5" fillId="4" borderId="6" xfId="1" applyNumberFormat="1" applyFont="1" applyFill="1" applyBorder="1" applyAlignment="1">
      <alignment horizontal="center" vertical="justify" wrapText="1"/>
    </xf>
    <xf numFmtId="0" fontId="5" fillId="4" borderId="6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center" vertical="top" wrapText="1"/>
    </xf>
    <xf numFmtId="0" fontId="7" fillId="0" borderId="18" xfId="1" applyFont="1" applyBorder="1" applyAlignment="1">
      <alignment horizontal="left" wrapText="1"/>
    </xf>
    <xf numFmtId="0" fontId="7" fillId="0" borderId="3" xfId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4" fillId="2" borderId="16" xfId="1" applyNumberFormat="1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left" wrapText="1"/>
    </xf>
    <xf numFmtId="0" fontId="5" fillId="2" borderId="6" xfId="1" applyNumberFormat="1" applyFont="1" applyFill="1" applyBorder="1" applyAlignment="1">
      <alignment horizontal="center" wrapText="1"/>
    </xf>
    <xf numFmtId="0" fontId="7" fillId="0" borderId="7" xfId="1" applyNumberFormat="1" applyFont="1" applyBorder="1" applyAlignment="1">
      <alignment horizontal="center" wrapText="1"/>
    </xf>
    <xf numFmtId="0" fontId="7" fillId="0" borderId="20" xfId="1" applyFont="1" applyBorder="1" applyAlignment="1">
      <alignment horizontal="left" wrapText="1"/>
    </xf>
    <xf numFmtId="0" fontId="7" fillId="0" borderId="3" xfId="1" applyNumberFormat="1" applyFont="1" applyBorder="1" applyAlignment="1">
      <alignment horizontal="center" wrapText="1"/>
    </xf>
    <xf numFmtId="3" fontId="11" fillId="0" borderId="6" xfId="1" applyNumberFormat="1" applyFont="1" applyBorder="1" applyAlignment="1">
      <alignment horizontal="center" vertical="center" wrapText="1"/>
    </xf>
    <xf numFmtId="3" fontId="11" fillId="0" borderId="13" xfId="1" applyNumberFormat="1" applyFont="1" applyBorder="1" applyAlignment="1">
      <alignment horizontal="center" vertical="center" wrapText="1"/>
    </xf>
    <xf numFmtId="0" fontId="2" fillId="5" borderId="13" xfId="1" applyFill="1" applyBorder="1"/>
    <xf numFmtId="0" fontId="4" fillId="0" borderId="24" xfId="1" applyFont="1" applyBorder="1" applyAlignment="1">
      <alignment horizontal="center" vertical="top"/>
    </xf>
    <xf numFmtId="0" fontId="2" fillId="5" borderId="6" xfId="1" applyFill="1" applyBorder="1"/>
    <xf numFmtId="0" fontId="4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7" fillId="0" borderId="5" xfId="1" applyFont="1" applyBorder="1" applyAlignment="1">
      <alignment horizontal="left" vertical="top" wrapText="1"/>
    </xf>
    <xf numFmtId="0" fontId="7" fillId="0" borderId="27" xfId="1" applyFont="1" applyBorder="1" applyAlignment="1">
      <alignment horizontal="left" vertical="top" wrapText="1"/>
    </xf>
    <xf numFmtId="0" fontId="4" fillId="6" borderId="23" xfId="1" applyFont="1" applyFill="1" applyBorder="1" applyAlignment="1">
      <alignment horizontal="center" vertical="top"/>
    </xf>
    <xf numFmtId="0" fontId="4" fillId="0" borderId="25" xfId="1" applyFont="1" applyBorder="1" applyAlignment="1">
      <alignment horizontal="center" vertical="top"/>
    </xf>
    <xf numFmtId="0" fontId="13" fillId="6" borderId="0" xfId="1" applyFont="1" applyFill="1"/>
    <xf numFmtId="0" fontId="5" fillId="2" borderId="14" xfId="1" applyFont="1" applyFill="1" applyBorder="1" applyAlignment="1">
      <alignment horizontal="left" vertical="top" wrapText="1"/>
    </xf>
    <xf numFmtId="0" fontId="7" fillId="0" borderId="9" xfId="1" applyNumberFormat="1" applyFont="1" applyBorder="1" applyAlignment="1">
      <alignment horizontal="center" wrapText="1"/>
    </xf>
    <xf numFmtId="0" fontId="7" fillId="0" borderId="21" xfId="1" applyFont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left" wrapText="1"/>
    </xf>
    <xf numFmtId="3" fontId="5" fillId="0" borderId="7" xfId="1" applyNumberFormat="1" applyFont="1" applyBorder="1" applyAlignment="1">
      <alignment horizontal="center" wrapText="1"/>
    </xf>
    <xf numFmtId="3" fontId="8" fillId="0" borderId="3" xfId="1" applyNumberFormat="1" applyFont="1" applyBorder="1" applyAlignment="1">
      <alignment horizontal="center" wrapText="1"/>
    </xf>
    <xf numFmtId="3" fontId="8" fillId="0" borderId="9" xfId="1" applyNumberFormat="1" applyFont="1" applyBorder="1" applyAlignment="1">
      <alignment horizontal="center" wrapText="1"/>
    </xf>
    <xf numFmtId="0" fontId="14" fillId="0" borderId="12" xfId="0" applyFont="1" applyBorder="1" applyAlignment="1"/>
    <xf numFmtId="165" fontId="5" fillId="2" borderId="6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horizontal="center" wrapText="1"/>
    </xf>
    <xf numFmtId="0" fontId="14" fillId="3" borderId="16" xfId="0" applyFont="1" applyFill="1" applyBorder="1" applyAlignment="1"/>
    <xf numFmtId="3" fontId="4" fillId="0" borderId="7" xfId="1" applyNumberFormat="1" applyFont="1" applyBorder="1" applyAlignment="1">
      <alignment horizontal="center" wrapText="1"/>
    </xf>
    <xf numFmtId="3" fontId="4" fillId="0" borderId="3" xfId="1" applyNumberFormat="1" applyFont="1" applyBorder="1" applyAlignment="1">
      <alignment horizontal="center" wrapText="1"/>
    </xf>
    <xf numFmtId="3" fontId="4" fillId="0" borderId="9" xfId="1" applyNumberFormat="1" applyFont="1" applyBorder="1" applyAlignment="1">
      <alignment horizontal="center" wrapText="1"/>
    </xf>
    <xf numFmtId="1" fontId="5" fillId="6" borderId="23" xfId="1" applyNumberFormat="1" applyFont="1" applyFill="1" applyBorder="1" applyAlignment="1">
      <alignment horizontal="center" vertical="justify" wrapText="1"/>
    </xf>
    <xf numFmtId="1" fontId="5" fillId="6" borderId="3" xfId="1" applyNumberFormat="1" applyFont="1" applyFill="1" applyBorder="1" applyAlignment="1">
      <alignment horizontal="center" vertical="justify" wrapText="1"/>
    </xf>
    <xf numFmtId="1" fontId="4" fillId="6" borderId="23" xfId="1" applyNumberFormat="1" applyFont="1" applyFill="1" applyBorder="1" applyAlignment="1">
      <alignment horizontal="center" vertical="top"/>
    </xf>
    <xf numFmtId="1" fontId="4" fillId="6" borderId="3" xfId="1" applyNumberFormat="1" applyFont="1" applyFill="1" applyBorder="1" applyAlignment="1">
      <alignment horizontal="center" vertical="top"/>
    </xf>
    <xf numFmtId="1" fontId="5" fillId="0" borderId="3" xfId="1" applyNumberFormat="1" applyFont="1" applyBorder="1" applyAlignment="1">
      <alignment horizontal="center" vertical="justify" wrapText="1"/>
    </xf>
    <xf numFmtId="1" fontId="4" fillId="6" borderId="3" xfId="1" applyNumberFormat="1" applyFont="1" applyFill="1" applyBorder="1" applyAlignment="1">
      <alignment horizontal="center" vertical="justify" wrapText="1"/>
    </xf>
    <xf numFmtId="1" fontId="5" fillId="6" borderId="26" xfId="1" applyNumberFormat="1" applyFont="1" applyFill="1" applyBorder="1" applyAlignment="1">
      <alignment horizontal="center" vertical="top"/>
    </xf>
    <xf numFmtId="1" fontId="5" fillId="0" borderId="7" xfId="1" applyNumberFormat="1" applyFont="1" applyBorder="1" applyAlignment="1">
      <alignment horizontal="center" vertical="top"/>
    </xf>
    <xf numFmtId="1" fontId="8" fillId="6" borderId="23" xfId="1" applyNumberFormat="1" applyFont="1" applyFill="1" applyBorder="1" applyAlignment="1">
      <alignment horizontal="center" vertical="justify" wrapText="1"/>
    </xf>
    <xf numFmtId="1" fontId="8" fillId="6" borderId="3" xfId="1" applyNumberFormat="1" applyFont="1" applyFill="1" applyBorder="1" applyAlignment="1">
      <alignment horizontal="center" vertical="justify" wrapText="1"/>
    </xf>
    <xf numFmtId="1" fontId="4" fillId="6" borderId="24" xfId="1" applyNumberFormat="1" applyFont="1" applyFill="1" applyBorder="1" applyAlignment="1">
      <alignment horizontal="center" vertical="top"/>
    </xf>
    <xf numFmtId="1" fontId="4" fillId="6" borderId="9" xfId="1" applyNumberFormat="1" applyFont="1" applyFill="1" applyBorder="1" applyAlignment="1">
      <alignment horizontal="center" vertical="top"/>
    </xf>
    <xf numFmtId="165" fontId="4" fillId="6" borderId="26" xfId="1" applyNumberFormat="1" applyFont="1" applyFill="1" applyBorder="1" applyAlignment="1">
      <alignment horizontal="center" vertical="justify" wrapText="1"/>
    </xf>
    <xf numFmtId="0" fontId="4" fillId="0" borderId="7" xfId="1" applyFont="1" applyBorder="1" applyAlignment="1">
      <alignment horizontal="center" vertical="top"/>
    </xf>
    <xf numFmtId="0" fontId="7" fillId="0" borderId="10" xfId="1" applyFont="1" applyBorder="1" applyAlignment="1">
      <alignment vertical="top" wrapText="1"/>
    </xf>
    <xf numFmtId="1" fontId="8" fillId="0" borderId="3" xfId="1" applyNumberFormat="1" applyFont="1" applyBorder="1" applyAlignment="1">
      <alignment horizontal="center" vertical="justify" wrapText="1"/>
    </xf>
    <xf numFmtId="1" fontId="4" fillId="0" borderId="7" xfId="1" applyNumberFormat="1" applyFont="1" applyBorder="1" applyAlignment="1">
      <alignment horizontal="center" vertical="top"/>
    </xf>
    <xf numFmtId="1" fontId="4" fillId="0" borderId="12" xfId="1" applyNumberFormat="1" applyFont="1" applyBorder="1" applyAlignment="1">
      <alignment horizontal="center" vertical="top"/>
    </xf>
    <xf numFmtId="0" fontId="4" fillId="4" borderId="6" xfId="1" applyFont="1" applyFill="1" applyBorder="1" applyAlignment="1">
      <alignment horizontal="center" vertical="top"/>
    </xf>
    <xf numFmtId="0" fontId="8" fillId="3" borderId="8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center" vertical="top"/>
    </xf>
    <xf numFmtId="165" fontId="5" fillId="3" borderId="13" xfId="1" applyNumberFormat="1" applyFont="1" applyFill="1" applyBorder="1" applyAlignment="1">
      <alignment horizontal="center" vertical="justify" wrapText="1"/>
    </xf>
    <xf numFmtId="165" fontId="5" fillId="3" borderId="6" xfId="1" applyNumberFormat="1" applyFont="1" applyFill="1" applyBorder="1" applyAlignment="1">
      <alignment horizontal="center" vertical="justify" wrapText="1"/>
    </xf>
    <xf numFmtId="0" fontId="12" fillId="3" borderId="6" xfId="1" applyFont="1" applyFill="1" applyBorder="1" applyAlignment="1">
      <alignment horizontal="center" vertical="top" wrapText="1"/>
    </xf>
    <xf numFmtId="0" fontId="8" fillId="3" borderId="17" xfId="1" applyFont="1" applyFill="1" applyBorder="1" applyAlignment="1">
      <alignment horizontal="left" vertical="top" wrapText="1"/>
    </xf>
    <xf numFmtId="3" fontId="5" fillId="3" borderId="6" xfId="1" applyNumberFormat="1" applyFont="1" applyFill="1" applyBorder="1" applyAlignment="1">
      <alignment horizontal="center" vertical="justify" wrapText="1"/>
    </xf>
    <xf numFmtId="3" fontId="5" fillId="3" borderId="14" xfId="1" applyNumberFormat="1" applyFont="1" applyFill="1" applyBorder="1" applyAlignment="1">
      <alignment horizontal="center" vertical="justify" wrapText="1"/>
    </xf>
    <xf numFmtId="0" fontId="12" fillId="3" borderId="12" xfId="1" applyFont="1" applyFill="1" applyBorder="1" applyAlignment="1">
      <alignment horizontal="center" vertical="top" wrapText="1"/>
    </xf>
    <xf numFmtId="0" fontId="8" fillId="3" borderId="28" xfId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center" vertical="top"/>
    </xf>
    <xf numFmtId="0" fontId="4" fillId="3" borderId="20" xfId="1" applyFont="1" applyFill="1" applyBorder="1" applyAlignment="1">
      <alignment horizontal="center" vertical="top"/>
    </xf>
    <xf numFmtId="166" fontId="5" fillId="3" borderId="11" xfId="1" applyNumberFormat="1" applyFont="1" applyFill="1" applyBorder="1" applyAlignment="1">
      <alignment horizontal="center" vertical="justify" wrapText="1"/>
    </xf>
    <xf numFmtId="0" fontId="12" fillId="7" borderId="6" xfId="1" applyFont="1" applyFill="1" applyBorder="1" applyAlignment="1">
      <alignment vertical="top" wrapText="1"/>
    </xf>
    <xf numFmtId="0" fontId="5" fillId="7" borderId="8" xfId="1" applyFont="1" applyFill="1" applyBorder="1" applyAlignment="1">
      <alignment vertical="top" wrapText="1"/>
    </xf>
    <xf numFmtId="0" fontId="4" fillId="7" borderId="6" xfId="1" applyFont="1" applyFill="1" applyBorder="1" applyAlignment="1">
      <alignment horizontal="center" vertical="top"/>
    </xf>
    <xf numFmtId="0" fontId="4" fillId="7" borderId="14" xfId="1" applyFont="1" applyFill="1" applyBorder="1" applyAlignment="1">
      <alignment horizontal="center" vertical="top"/>
    </xf>
    <xf numFmtId="165" fontId="5" fillId="7" borderId="6" xfId="1" applyNumberFormat="1" applyFont="1" applyFill="1" applyBorder="1" applyAlignment="1">
      <alignment horizontal="center" vertical="top" wrapText="1"/>
    </xf>
    <xf numFmtId="167" fontId="5" fillId="4" borderId="13" xfId="1" applyNumberFormat="1" applyFont="1" applyFill="1" applyBorder="1" applyAlignment="1">
      <alignment horizontal="center" vertical="justify" wrapText="1"/>
    </xf>
    <xf numFmtId="167" fontId="5" fillId="4" borderId="6" xfId="1" applyNumberFormat="1" applyFont="1" applyFill="1" applyBorder="1" applyAlignment="1">
      <alignment horizontal="center" vertical="justify" wrapText="1"/>
    </xf>
    <xf numFmtId="0" fontId="4" fillId="4" borderId="22" xfId="1" applyFont="1" applyFill="1" applyBorder="1" applyAlignment="1">
      <alignment horizontal="center" vertical="top"/>
    </xf>
    <xf numFmtId="0" fontId="4" fillId="4" borderId="12" xfId="1" applyFont="1" applyFill="1" applyBorder="1" applyAlignment="1">
      <alignment horizontal="center" vertical="top"/>
    </xf>
    <xf numFmtId="0" fontId="4" fillId="4" borderId="13" xfId="1" applyFont="1" applyFill="1" applyBorder="1" applyAlignment="1">
      <alignment horizontal="center" vertical="top"/>
    </xf>
    <xf numFmtId="0" fontId="9" fillId="0" borderId="0" xfId="0" applyFont="1" applyAlignment="1"/>
    <xf numFmtId="0" fontId="7" fillId="0" borderId="20" xfId="1" applyFont="1" applyBorder="1" applyAlignment="1">
      <alignment horizontal="left" vertical="top" wrapText="1"/>
    </xf>
    <xf numFmtId="3" fontId="5" fillId="0" borderId="7" xfId="1" applyNumberFormat="1" applyFont="1" applyBorder="1" applyAlignment="1">
      <alignment horizontal="center" vertical="top" wrapText="1"/>
    </xf>
    <xf numFmtId="0" fontId="7" fillId="0" borderId="18" xfId="1" applyFont="1" applyBorder="1" applyAlignment="1">
      <alignment horizontal="left" vertical="top" wrapText="1"/>
    </xf>
    <xf numFmtId="3" fontId="5" fillId="0" borderId="3" xfId="1" applyNumberFormat="1" applyFont="1" applyBorder="1" applyAlignment="1">
      <alignment horizontal="center" vertical="top" wrapText="1"/>
    </xf>
    <xf numFmtId="0" fontId="7" fillId="0" borderId="19" xfId="1" applyFont="1" applyBorder="1" applyAlignment="1">
      <alignment horizontal="left" vertical="top" wrapText="1"/>
    </xf>
    <xf numFmtId="3" fontId="5" fillId="0" borderId="9" xfId="1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7" fillId="0" borderId="7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0" fontId="8" fillId="2" borderId="8" xfId="1" applyFont="1" applyFill="1" applyBorder="1" applyAlignment="1">
      <alignment horizontal="left" wrapText="1"/>
    </xf>
    <xf numFmtId="0" fontId="0" fillId="3" borderId="6" xfId="0" applyFill="1" applyBorder="1"/>
    <xf numFmtId="0" fontId="0" fillId="8" borderId="6" xfId="0" applyFill="1" applyBorder="1" applyAlignment="1"/>
    <xf numFmtId="3" fontId="5" fillId="8" borderId="16" xfId="1" applyNumberFormat="1" applyFont="1" applyFill="1" applyBorder="1" applyAlignment="1">
      <alignment horizontal="center" wrapText="1"/>
    </xf>
    <xf numFmtId="0" fontId="6" fillId="5" borderId="6" xfId="1" applyFont="1" applyFill="1" applyBorder="1" applyAlignment="1">
      <alignment horizontal="center" wrapText="1"/>
    </xf>
    <xf numFmtId="3" fontId="8" fillId="5" borderId="6" xfId="1" applyNumberFormat="1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left" wrapText="1"/>
    </xf>
    <xf numFmtId="0" fontId="8" fillId="2" borderId="6" xfId="1" applyFont="1" applyFill="1" applyBorder="1" applyAlignment="1">
      <alignment horizontal="left" wrapText="1"/>
    </xf>
    <xf numFmtId="0" fontId="5" fillId="8" borderId="14" xfId="1" applyFont="1" applyFill="1" applyBorder="1" applyAlignment="1">
      <alignment horizontal="left" wrapText="1"/>
    </xf>
    <xf numFmtId="0" fontId="5" fillId="3" borderId="14" xfId="1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2" fillId="0" borderId="0" xfId="1" applyAlignment="1"/>
    <xf numFmtId="49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center" vertical="top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7" fillId="0" borderId="7" xfId="1" applyNumberFormat="1" applyFont="1" applyBorder="1" applyAlignment="1">
      <alignment horizontal="center" vertical="top" wrapText="1"/>
    </xf>
    <xf numFmtId="0" fontId="8" fillId="3" borderId="6" xfId="1" applyNumberFormat="1" applyFont="1" applyFill="1" applyBorder="1" applyAlignment="1">
      <alignment horizontal="center" vertical="top" wrapText="1"/>
    </xf>
    <xf numFmtId="0" fontId="8" fillId="0" borderId="7" xfId="1" applyFont="1" applyBorder="1" applyAlignment="1">
      <alignment horizontal="left" vertical="top" wrapText="1"/>
    </xf>
    <xf numFmtId="0" fontId="4" fillId="6" borderId="26" xfId="1" applyFont="1" applyFill="1" applyBorder="1" applyAlignment="1">
      <alignment horizontal="center" vertical="top"/>
    </xf>
    <xf numFmtId="0" fontId="6" fillId="0" borderId="0" xfId="1" applyFont="1" applyBorder="1" applyAlignment="1">
      <alignment horizontal="center" vertical="center" wrapText="1"/>
    </xf>
    <xf numFmtId="0" fontId="7" fillId="9" borderId="3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6" fillId="0" borderId="2" xfId="0" applyFont="1" applyBorder="1" applyAlignment="1">
      <alignment horizontal="left"/>
    </xf>
    <xf numFmtId="0" fontId="4" fillId="0" borderId="0" xfId="1" applyFont="1" applyBorder="1" applyAlignment="1">
      <alignment horizontal="right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workbookViewId="0">
      <selection activeCell="F17" sqref="F17"/>
    </sheetView>
  </sheetViews>
  <sheetFormatPr defaultRowHeight="15" x14ac:dyDescent="0.25"/>
  <cols>
    <col min="1" max="1" width="8" customWidth="1"/>
    <col min="2" max="2" width="71.5703125" customWidth="1"/>
    <col min="3" max="3" width="16.28515625" customWidth="1"/>
  </cols>
  <sheetData>
    <row r="1" spans="1:3" ht="15.75" customHeight="1" x14ac:dyDescent="0.25">
      <c r="A1" s="140" t="s">
        <v>95</v>
      </c>
      <c r="B1" s="140"/>
      <c r="C1" s="140"/>
    </row>
    <row r="2" spans="1:3" ht="18.75" customHeight="1" x14ac:dyDescent="0.25">
      <c r="A2" s="140" t="s">
        <v>119</v>
      </c>
      <c r="B2" s="140"/>
      <c r="C2" s="140"/>
    </row>
    <row r="3" spans="1:3" ht="23.25" customHeight="1" x14ac:dyDescent="0.25">
      <c r="A3" s="5"/>
      <c r="B3" s="136" t="s">
        <v>129</v>
      </c>
      <c r="C3" s="5"/>
    </row>
    <row r="4" spans="1:3" ht="28.5" customHeight="1" thickBot="1" x14ac:dyDescent="0.3">
      <c r="A4" s="141" t="s">
        <v>108</v>
      </c>
      <c r="B4" s="141"/>
      <c r="C4" s="142"/>
    </row>
    <row r="5" spans="1:3" ht="19.5" customHeight="1" thickBot="1" x14ac:dyDescent="0.3">
      <c r="A5" s="20" t="s">
        <v>29</v>
      </c>
      <c r="B5" s="45" t="s">
        <v>77</v>
      </c>
      <c r="C5" s="2" t="s">
        <v>103</v>
      </c>
    </row>
    <row r="6" spans="1:3" ht="18" customHeight="1" x14ac:dyDescent="0.25">
      <c r="A6" s="110">
        <v>1</v>
      </c>
      <c r="B6" s="31" t="s">
        <v>100</v>
      </c>
      <c r="C6" s="50">
        <f>'ОБОСНОВАНИЕ '!E48</f>
        <v>13301.2</v>
      </c>
    </row>
    <row r="7" spans="1:3" ht="18" customHeight="1" x14ac:dyDescent="0.25">
      <c r="A7" s="22">
        <v>2</v>
      </c>
      <c r="B7" s="123" t="s">
        <v>101</v>
      </c>
      <c r="C7" s="51">
        <f>'ОБОСНОВАНИЕ '!E56</f>
        <v>630</v>
      </c>
    </row>
    <row r="8" spans="1:3" ht="18" customHeight="1" x14ac:dyDescent="0.25">
      <c r="A8" s="22">
        <v>3</v>
      </c>
      <c r="B8" s="123" t="s">
        <v>82</v>
      </c>
      <c r="C8" s="51">
        <v>300</v>
      </c>
    </row>
    <row r="9" spans="1:3" ht="18" customHeight="1" thickBot="1" x14ac:dyDescent="0.3">
      <c r="A9" s="111">
        <v>4</v>
      </c>
      <c r="B9" s="124" t="s">
        <v>93</v>
      </c>
      <c r="C9" s="52">
        <v>60</v>
      </c>
    </row>
    <row r="10" spans="1:3" ht="20.100000000000001" customHeight="1" thickBot="1" x14ac:dyDescent="0.35">
      <c r="A10" s="117"/>
      <c r="B10" s="119" t="s">
        <v>85</v>
      </c>
      <c r="C10" s="118">
        <f>C6+C7+C8+C9</f>
        <v>14291.2</v>
      </c>
    </row>
    <row r="11" spans="1:3" ht="25.5" customHeight="1" thickBot="1" x14ac:dyDescent="0.35">
      <c r="A11" s="25"/>
      <c r="B11" s="26"/>
      <c r="C11" s="53"/>
    </row>
    <row r="12" spans="1:3" ht="20.100000000000001" customHeight="1" thickBot="1" x14ac:dyDescent="0.3">
      <c r="A12" s="114"/>
      <c r="B12" s="122" t="s">
        <v>28</v>
      </c>
      <c r="C12" s="82" t="s">
        <v>103</v>
      </c>
    </row>
    <row r="13" spans="1:3" ht="20.100000000000001" customHeight="1" thickBot="1" x14ac:dyDescent="0.3">
      <c r="A13" s="29" t="s">
        <v>52</v>
      </c>
      <c r="B13" s="120" t="s">
        <v>27</v>
      </c>
      <c r="C13" s="54"/>
    </row>
    <row r="14" spans="1:3" ht="18" customHeight="1" x14ac:dyDescent="0.25">
      <c r="A14" s="110">
        <v>1</v>
      </c>
      <c r="B14" s="103" t="s">
        <v>120</v>
      </c>
      <c r="C14" s="104">
        <f>'ОБОСНОВАНИЕ '!E5</f>
        <v>2140.1999999999998</v>
      </c>
    </row>
    <row r="15" spans="1:3" ht="18" customHeight="1" x14ac:dyDescent="0.25">
      <c r="A15" s="22">
        <v>2</v>
      </c>
      <c r="B15" s="105" t="s">
        <v>96</v>
      </c>
      <c r="C15" s="106">
        <f>'ОБОСНОВАНИЕ '!E6</f>
        <v>440</v>
      </c>
    </row>
    <row r="16" spans="1:3" ht="18" customHeight="1" x14ac:dyDescent="0.25">
      <c r="A16" s="23">
        <v>3</v>
      </c>
      <c r="B16" s="105" t="s">
        <v>97</v>
      </c>
      <c r="C16" s="106">
        <f>'ОБОСНОВАНИЕ '!E11</f>
        <v>510</v>
      </c>
    </row>
    <row r="17" spans="1:4" ht="18" customHeight="1" x14ac:dyDescent="0.25">
      <c r="A17" s="23">
        <v>4</v>
      </c>
      <c r="B17" s="105" t="s">
        <v>19</v>
      </c>
      <c r="C17" s="106">
        <f>'ОБОСНОВАНИЕ '!E38</f>
        <v>2592.6999999999998</v>
      </c>
    </row>
    <row r="18" spans="1:4" ht="18" customHeight="1" x14ac:dyDescent="0.25">
      <c r="A18" s="23">
        <v>5</v>
      </c>
      <c r="B18" s="105" t="s">
        <v>9</v>
      </c>
      <c r="C18" s="106">
        <f>'ОБОСНОВАНИЕ '!E21</f>
        <v>1220</v>
      </c>
    </row>
    <row r="19" spans="1:4" ht="18" customHeight="1" x14ac:dyDescent="0.25">
      <c r="A19" s="112" t="s">
        <v>81</v>
      </c>
      <c r="B19" s="105" t="s">
        <v>98</v>
      </c>
      <c r="C19" s="106">
        <f>'ОБОСНОВАНИЕ '!E17</f>
        <v>1200</v>
      </c>
    </row>
    <row r="20" spans="1:4" ht="18" customHeight="1" x14ac:dyDescent="0.25">
      <c r="A20" s="23">
        <v>7</v>
      </c>
      <c r="B20" s="105" t="s">
        <v>65</v>
      </c>
      <c r="C20" s="106">
        <f>'ОБОСНОВАНИЕ '!E29</f>
        <v>5058.3</v>
      </c>
    </row>
    <row r="21" spans="1:4" ht="18" customHeight="1" x14ac:dyDescent="0.25">
      <c r="A21" s="23">
        <v>8</v>
      </c>
      <c r="B21" s="105" t="s">
        <v>16</v>
      </c>
      <c r="C21" s="106">
        <f>'ОБОСНОВАНИЕ '!E34</f>
        <v>140</v>
      </c>
    </row>
    <row r="22" spans="1:4" ht="18" customHeight="1" thickBot="1" x14ac:dyDescent="0.3">
      <c r="A22" s="24">
        <v>9</v>
      </c>
      <c r="B22" s="107" t="s">
        <v>99</v>
      </c>
      <c r="C22" s="108">
        <v>360</v>
      </c>
    </row>
    <row r="23" spans="1:4" ht="18" customHeight="1" thickBot="1" x14ac:dyDescent="0.3">
      <c r="A23" s="27"/>
      <c r="B23" s="28" t="s">
        <v>79</v>
      </c>
      <c r="C23" s="55">
        <f>SUM(C14:C22)</f>
        <v>13661.2</v>
      </c>
    </row>
    <row r="24" spans="1:4" ht="20.100000000000001" customHeight="1" thickBot="1" x14ac:dyDescent="0.3">
      <c r="A24" s="29" t="s">
        <v>121</v>
      </c>
      <c r="B24" s="113" t="s">
        <v>26</v>
      </c>
      <c r="C24" s="56"/>
    </row>
    <row r="25" spans="1:4" ht="18" customHeight="1" x14ac:dyDescent="0.25">
      <c r="A25" s="30">
        <v>1</v>
      </c>
      <c r="B25" s="31" t="s">
        <v>94</v>
      </c>
      <c r="C25" s="57">
        <f>'ОБОСНОВАНИЕ '!D52+'ОБОСНОВАНИЕ '!D54</f>
        <v>330</v>
      </c>
    </row>
    <row r="26" spans="1:4" ht="18" customHeight="1" x14ac:dyDescent="0.25">
      <c r="A26" s="32">
        <v>2</v>
      </c>
      <c r="B26" s="21" t="s">
        <v>91</v>
      </c>
      <c r="C26" s="58">
        <f>'ОБОСНОВАНИЕ '!D53</f>
        <v>200</v>
      </c>
    </row>
    <row r="27" spans="1:4" ht="18" customHeight="1" thickBot="1" x14ac:dyDescent="0.3">
      <c r="A27" s="46">
        <v>3</v>
      </c>
      <c r="B27" s="47" t="s">
        <v>25</v>
      </c>
      <c r="C27" s="59">
        <f>'ОБОСНОВАНИЕ '!D55</f>
        <v>100</v>
      </c>
    </row>
    <row r="28" spans="1:4" ht="20.100000000000001" customHeight="1" thickBot="1" x14ac:dyDescent="0.3">
      <c r="A28" s="48"/>
      <c r="B28" s="49" t="s">
        <v>78</v>
      </c>
      <c r="C28" s="55">
        <f>C25+C26+C27</f>
        <v>630</v>
      </c>
    </row>
    <row r="29" spans="1:4" ht="20.100000000000001" customHeight="1" thickBot="1" x14ac:dyDescent="0.3">
      <c r="A29" s="115"/>
      <c r="B29" s="121" t="s">
        <v>80</v>
      </c>
      <c r="C29" s="116">
        <f>C23+C28</f>
        <v>14291.2</v>
      </c>
    </row>
    <row r="30" spans="1:4" ht="15.75" x14ac:dyDescent="0.25">
      <c r="A30" s="139" t="s">
        <v>69</v>
      </c>
      <c r="B30" s="139"/>
    </row>
    <row r="31" spans="1:4" ht="15.75" x14ac:dyDescent="0.25">
      <c r="A31" s="138" t="s">
        <v>73</v>
      </c>
      <c r="B31" s="138"/>
      <c r="C31" s="138"/>
      <c r="D31" s="109"/>
    </row>
    <row r="32" spans="1:4" ht="15.75" x14ac:dyDescent="0.25">
      <c r="A32" s="138" t="s">
        <v>70</v>
      </c>
      <c r="B32" s="138"/>
      <c r="C32" s="138"/>
      <c r="D32" s="138"/>
    </row>
    <row r="33" spans="1:4" ht="15.75" x14ac:dyDescent="0.25">
      <c r="A33" s="138" t="s">
        <v>118</v>
      </c>
      <c r="B33" s="138"/>
      <c r="C33" s="138"/>
      <c r="D33" s="138"/>
    </row>
    <row r="34" spans="1:4" ht="15.75" x14ac:dyDescent="0.25">
      <c r="A34" s="138" t="s">
        <v>71</v>
      </c>
      <c r="B34" s="138"/>
      <c r="C34" s="138"/>
      <c r="D34" s="138"/>
    </row>
    <row r="35" spans="1:4" ht="15.75" x14ac:dyDescent="0.25">
      <c r="A35" s="138" t="s">
        <v>72</v>
      </c>
      <c r="B35" s="138"/>
      <c r="C35" s="138"/>
      <c r="D35" s="138"/>
    </row>
    <row r="36" spans="1:4" x14ac:dyDescent="0.25">
      <c r="B36" s="4"/>
    </row>
    <row r="37" spans="1:4" x14ac:dyDescent="0.25">
      <c r="A37" s="102" t="s">
        <v>83</v>
      </c>
      <c r="B37" s="102"/>
      <c r="C37" s="3" t="s">
        <v>84</v>
      </c>
    </row>
  </sheetData>
  <mergeCells count="9">
    <mergeCell ref="A33:D33"/>
    <mergeCell ref="A34:D34"/>
    <mergeCell ref="A35:D35"/>
    <mergeCell ref="A30:B30"/>
    <mergeCell ref="A1:C1"/>
    <mergeCell ref="A2:C2"/>
    <mergeCell ref="A4:C4"/>
    <mergeCell ref="A31:C31"/>
    <mergeCell ref="A32:D3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topLeftCell="A46" zoomScaleNormal="100" workbookViewId="0">
      <selection activeCell="C62" sqref="C62"/>
    </sheetView>
  </sheetViews>
  <sheetFormatPr defaultRowHeight="12.75" x14ac:dyDescent="0.2"/>
  <cols>
    <col min="1" max="1" width="9.28515625" style="1" customWidth="1"/>
    <col min="2" max="2" width="84.5703125" style="1" customWidth="1"/>
    <col min="3" max="3" width="13.140625" style="1" customWidth="1"/>
    <col min="4" max="4" width="13.85546875" style="1" customWidth="1"/>
    <col min="5" max="5" width="12.7109375" style="1" customWidth="1"/>
    <col min="6" max="244" width="9.140625" style="1"/>
    <col min="245" max="245" width="9.28515625" style="1" customWidth="1"/>
    <col min="246" max="246" width="80.28515625" style="1" customWidth="1"/>
    <col min="247" max="247" width="14.28515625" style="1" customWidth="1"/>
    <col min="248" max="248" width="13.7109375" style="1" customWidth="1"/>
    <col min="249" max="249" width="37.140625" style="1" customWidth="1"/>
    <col min="250" max="500" width="9.140625" style="1"/>
    <col min="501" max="501" width="9.28515625" style="1" customWidth="1"/>
    <col min="502" max="502" width="80.28515625" style="1" customWidth="1"/>
    <col min="503" max="503" width="14.28515625" style="1" customWidth="1"/>
    <col min="504" max="504" width="13.7109375" style="1" customWidth="1"/>
    <col min="505" max="505" width="37.140625" style="1" customWidth="1"/>
    <col min="506" max="756" width="9.140625" style="1"/>
    <col min="757" max="757" width="9.28515625" style="1" customWidth="1"/>
    <col min="758" max="758" width="80.28515625" style="1" customWidth="1"/>
    <col min="759" max="759" width="14.28515625" style="1" customWidth="1"/>
    <col min="760" max="760" width="13.7109375" style="1" customWidth="1"/>
    <col min="761" max="761" width="37.140625" style="1" customWidth="1"/>
    <col min="762" max="1012" width="9.140625" style="1"/>
    <col min="1013" max="1013" width="9.28515625" style="1" customWidth="1"/>
    <col min="1014" max="1014" width="80.28515625" style="1" customWidth="1"/>
    <col min="1015" max="1015" width="14.28515625" style="1" customWidth="1"/>
    <col min="1016" max="1016" width="13.7109375" style="1" customWidth="1"/>
    <col min="1017" max="1017" width="37.140625" style="1" customWidth="1"/>
    <col min="1018" max="1268" width="9.140625" style="1"/>
    <col min="1269" max="1269" width="9.28515625" style="1" customWidth="1"/>
    <col min="1270" max="1270" width="80.28515625" style="1" customWidth="1"/>
    <col min="1271" max="1271" width="14.28515625" style="1" customWidth="1"/>
    <col min="1272" max="1272" width="13.7109375" style="1" customWidth="1"/>
    <col min="1273" max="1273" width="37.140625" style="1" customWidth="1"/>
    <col min="1274" max="1524" width="9.140625" style="1"/>
    <col min="1525" max="1525" width="9.28515625" style="1" customWidth="1"/>
    <col min="1526" max="1526" width="80.28515625" style="1" customWidth="1"/>
    <col min="1527" max="1527" width="14.28515625" style="1" customWidth="1"/>
    <col min="1528" max="1528" width="13.7109375" style="1" customWidth="1"/>
    <col min="1529" max="1529" width="37.140625" style="1" customWidth="1"/>
    <col min="1530" max="1780" width="9.140625" style="1"/>
    <col min="1781" max="1781" width="9.28515625" style="1" customWidth="1"/>
    <col min="1782" max="1782" width="80.28515625" style="1" customWidth="1"/>
    <col min="1783" max="1783" width="14.28515625" style="1" customWidth="1"/>
    <col min="1784" max="1784" width="13.7109375" style="1" customWidth="1"/>
    <col min="1785" max="1785" width="37.140625" style="1" customWidth="1"/>
    <col min="1786" max="2036" width="9.140625" style="1"/>
    <col min="2037" max="2037" width="9.28515625" style="1" customWidth="1"/>
    <col min="2038" max="2038" width="80.28515625" style="1" customWidth="1"/>
    <col min="2039" max="2039" width="14.28515625" style="1" customWidth="1"/>
    <col min="2040" max="2040" width="13.7109375" style="1" customWidth="1"/>
    <col min="2041" max="2041" width="37.140625" style="1" customWidth="1"/>
    <col min="2042" max="2292" width="9.140625" style="1"/>
    <col min="2293" max="2293" width="9.28515625" style="1" customWidth="1"/>
    <col min="2294" max="2294" width="80.28515625" style="1" customWidth="1"/>
    <col min="2295" max="2295" width="14.28515625" style="1" customWidth="1"/>
    <col min="2296" max="2296" width="13.7109375" style="1" customWidth="1"/>
    <col min="2297" max="2297" width="37.140625" style="1" customWidth="1"/>
    <col min="2298" max="2548" width="9.140625" style="1"/>
    <col min="2549" max="2549" width="9.28515625" style="1" customWidth="1"/>
    <col min="2550" max="2550" width="80.28515625" style="1" customWidth="1"/>
    <col min="2551" max="2551" width="14.28515625" style="1" customWidth="1"/>
    <col min="2552" max="2552" width="13.7109375" style="1" customWidth="1"/>
    <col min="2553" max="2553" width="37.140625" style="1" customWidth="1"/>
    <col min="2554" max="2804" width="9.140625" style="1"/>
    <col min="2805" max="2805" width="9.28515625" style="1" customWidth="1"/>
    <col min="2806" max="2806" width="80.28515625" style="1" customWidth="1"/>
    <col min="2807" max="2807" width="14.28515625" style="1" customWidth="1"/>
    <col min="2808" max="2808" width="13.7109375" style="1" customWidth="1"/>
    <col min="2809" max="2809" width="37.140625" style="1" customWidth="1"/>
    <col min="2810" max="3060" width="9.140625" style="1"/>
    <col min="3061" max="3061" width="9.28515625" style="1" customWidth="1"/>
    <col min="3062" max="3062" width="80.28515625" style="1" customWidth="1"/>
    <col min="3063" max="3063" width="14.28515625" style="1" customWidth="1"/>
    <col min="3064" max="3064" width="13.7109375" style="1" customWidth="1"/>
    <col min="3065" max="3065" width="37.140625" style="1" customWidth="1"/>
    <col min="3066" max="3316" width="9.140625" style="1"/>
    <col min="3317" max="3317" width="9.28515625" style="1" customWidth="1"/>
    <col min="3318" max="3318" width="80.28515625" style="1" customWidth="1"/>
    <col min="3319" max="3319" width="14.28515625" style="1" customWidth="1"/>
    <col min="3320" max="3320" width="13.7109375" style="1" customWidth="1"/>
    <col min="3321" max="3321" width="37.140625" style="1" customWidth="1"/>
    <col min="3322" max="3572" width="9.140625" style="1"/>
    <col min="3573" max="3573" width="9.28515625" style="1" customWidth="1"/>
    <col min="3574" max="3574" width="80.28515625" style="1" customWidth="1"/>
    <col min="3575" max="3575" width="14.28515625" style="1" customWidth="1"/>
    <col min="3576" max="3576" width="13.7109375" style="1" customWidth="1"/>
    <col min="3577" max="3577" width="37.140625" style="1" customWidth="1"/>
    <col min="3578" max="3828" width="9.140625" style="1"/>
    <col min="3829" max="3829" width="9.28515625" style="1" customWidth="1"/>
    <col min="3830" max="3830" width="80.28515625" style="1" customWidth="1"/>
    <col min="3831" max="3831" width="14.28515625" style="1" customWidth="1"/>
    <col min="3832" max="3832" width="13.7109375" style="1" customWidth="1"/>
    <col min="3833" max="3833" width="37.140625" style="1" customWidth="1"/>
    <col min="3834" max="4084" width="9.140625" style="1"/>
    <col min="4085" max="4085" width="9.28515625" style="1" customWidth="1"/>
    <col min="4086" max="4086" width="80.28515625" style="1" customWidth="1"/>
    <col min="4087" max="4087" width="14.28515625" style="1" customWidth="1"/>
    <col min="4088" max="4088" width="13.7109375" style="1" customWidth="1"/>
    <col min="4089" max="4089" width="37.140625" style="1" customWidth="1"/>
    <col min="4090" max="4340" width="9.140625" style="1"/>
    <col min="4341" max="4341" width="9.28515625" style="1" customWidth="1"/>
    <col min="4342" max="4342" width="80.28515625" style="1" customWidth="1"/>
    <col min="4343" max="4343" width="14.28515625" style="1" customWidth="1"/>
    <col min="4344" max="4344" width="13.7109375" style="1" customWidth="1"/>
    <col min="4345" max="4345" width="37.140625" style="1" customWidth="1"/>
    <col min="4346" max="4596" width="9.140625" style="1"/>
    <col min="4597" max="4597" width="9.28515625" style="1" customWidth="1"/>
    <col min="4598" max="4598" width="80.28515625" style="1" customWidth="1"/>
    <col min="4599" max="4599" width="14.28515625" style="1" customWidth="1"/>
    <col min="4600" max="4600" width="13.7109375" style="1" customWidth="1"/>
    <col min="4601" max="4601" width="37.140625" style="1" customWidth="1"/>
    <col min="4602" max="4852" width="9.140625" style="1"/>
    <col min="4853" max="4853" width="9.28515625" style="1" customWidth="1"/>
    <col min="4854" max="4854" width="80.28515625" style="1" customWidth="1"/>
    <col min="4855" max="4855" width="14.28515625" style="1" customWidth="1"/>
    <col min="4856" max="4856" width="13.7109375" style="1" customWidth="1"/>
    <col min="4857" max="4857" width="37.140625" style="1" customWidth="1"/>
    <col min="4858" max="5108" width="9.140625" style="1"/>
    <col min="5109" max="5109" width="9.28515625" style="1" customWidth="1"/>
    <col min="5110" max="5110" width="80.28515625" style="1" customWidth="1"/>
    <col min="5111" max="5111" width="14.28515625" style="1" customWidth="1"/>
    <col min="5112" max="5112" width="13.7109375" style="1" customWidth="1"/>
    <col min="5113" max="5113" width="37.140625" style="1" customWidth="1"/>
    <col min="5114" max="5364" width="9.140625" style="1"/>
    <col min="5365" max="5365" width="9.28515625" style="1" customWidth="1"/>
    <col min="5366" max="5366" width="80.28515625" style="1" customWidth="1"/>
    <col min="5367" max="5367" width="14.28515625" style="1" customWidth="1"/>
    <col min="5368" max="5368" width="13.7109375" style="1" customWidth="1"/>
    <col min="5369" max="5369" width="37.140625" style="1" customWidth="1"/>
    <col min="5370" max="5620" width="9.140625" style="1"/>
    <col min="5621" max="5621" width="9.28515625" style="1" customWidth="1"/>
    <col min="5622" max="5622" width="80.28515625" style="1" customWidth="1"/>
    <col min="5623" max="5623" width="14.28515625" style="1" customWidth="1"/>
    <col min="5624" max="5624" width="13.7109375" style="1" customWidth="1"/>
    <col min="5625" max="5625" width="37.140625" style="1" customWidth="1"/>
    <col min="5626" max="5876" width="9.140625" style="1"/>
    <col min="5877" max="5877" width="9.28515625" style="1" customWidth="1"/>
    <col min="5878" max="5878" width="80.28515625" style="1" customWidth="1"/>
    <col min="5879" max="5879" width="14.28515625" style="1" customWidth="1"/>
    <col min="5880" max="5880" width="13.7109375" style="1" customWidth="1"/>
    <col min="5881" max="5881" width="37.140625" style="1" customWidth="1"/>
    <col min="5882" max="6132" width="9.140625" style="1"/>
    <col min="6133" max="6133" width="9.28515625" style="1" customWidth="1"/>
    <col min="6134" max="6134" width="80.28515625" style="1" customWidth="1"/>
    <col min="6135" max="6135" width="14.28515625" style="1" customWidth="1"/>
    <col min="6136" max="6136" width="13.7109375" style="1" customWidth="1"/>
    <col min="6137" max="6137" width="37.140625" style="1" customWidth="1"/>
    <col min="6138" max="6388" width="9.140625" style="1"/>
    <col min="6389" max="6389" width="9.28515625" style="1" customWidth="1"/>
    <col min="6390" max="6390" width="80.28515625" style="1" customWidth="1"/>
    <col min="6391" max="6391" width="14.28515625" style="1" customWidth="1"/>
    <col min="6392" max="6392" width="13.7109375" style="1" customWidth="1"/>
    <col min="6393" max="6393" width="37.140625" style="1" customWidth="1"/>
    <col min="6394" max="6644" width="9.140625" style="1"/>
    <col min="6645" max="6645" width="9.28515625" style="1" customWidth="1"/>
    <col min="6646" max="6646" width="80.28515625" style="1" customWidth="1"/>
    <col min="6647" max="6647" width="14.28515625" style="1" customWidth="1"/>
    <col min="6648" max="6648" width="13.7109375" style="1" customWidth="1"/>
    <col min="6649" max="6649" width="37.140625" style="1" customWidth="1"/>
    <col min="6650" max="6900" width="9.140625" style="1"/>
    <col min="6901" max="6901" width="9.28515625" style="1" customWidth="1"/>
    <col min="6902" max="6902" width="80.28515625" style="1" customWidth="1"/>
    <col min="6903" max="6903" width="14.28515625" style="1" customWidth="1"/>
    <col min="6904" max="6904" width="13.7109375" style="1" customWidth="1"/>
    <col min="6905" max="6905" width="37.140625" style="1" customWidth="1"/>
    <col min="6906" max="7156" width="9.140625" style="1"/>
    <col min="7157" max="7157" width="9.28515625" style="1" customWidth="1"/>
    <col min="7158" max="7158" width="80.28515625" style="1" customWidth="1"/>
    <col min="7159" max="7159" width="14.28515625" style="1" customWidth="1"/>
    <col min="7160" max="7160" width="13.7109375" style="1" customWidth="1"/>
    <col min="7161" max="7161" width="37.140625" style="1" customWidth="1"/>
    <col min="7162" max="7412" width="9.140625" style="1"/>
    <col min="7413" max="7413" width="9.28515625" style="1" customWidth="1"/>
    <col min="7414" max="7414" width="80.28515625" style="1" customWidth="1"/>
    <col min="7415" max="7415" width="14.28515625" style="1" customWidth="1"/>
    <col min="7416" max="7416" width="13.7109375" style="1" customWidth="1"/>
    <col min="7417" max="7417" width="37.140625" style="1" customWidth="1"/>
    <col min="7418" max="7668" width="9.140625" style="1"/>
    <col min="7669" max="7669" width="9.28515625" style="1" customWidth="1"/>
    <col min="7670" max="7670" width="80.28515625" style="1" customWidth="1"/>
    <col min="7671" max="7671" width="14.28515625" style="1" customWidth="1"/>
    <col min="7672" max="7672" width="13.7109375" style="1" customWidth="1"/>
    <col min="7673" max="7673" width="37.140625" style="1" customWidth="1"/>
    <col min="7674" max="7924" width="9.140625" style="1"/>
    <col min="7925" max="7925" width="9.28515625" style="1" customWidth="1"/>
    <col min="7926" max="7926" width="80.28515625" style="1" customWidth="1"/>
    <col min="7927" max="7927" width="14.28515625" style="1" customWidth="1"/>
    <col min="7928" max="7928" width="13.7109375" style="1" customWidth="1"/>
    <col min="7929" max="7929" width="37.140625" style="1" customWidth="1"/>
    <col min="7930" max="8180" width="9.140625" style="1"/>
    <col min="8181" max="8181" width="9.28515625" style="1" customWidth="1"/>
    <col min="8182" max="8182" width="80.28515625" style="1" customWidth="1"/>
    <col min="8183" max="8183" width="14.28515625" style="1" customWidth="1"/>
    <col min="8184" max="8184" width="13.7109375" style="1" customWidth="1"/>
    <col min="8185" max="8185" width="37.140625" style="1" customWidth="1"/>
    <col min="8186" max="8436" width="9.140625" style="1"/>
    <col min="8437" max="8437" width="9.28515625" style="1" customWidth="1"/>
    <col min="8438" max="8438" width="80.28515625" style="1" customWidth="1"/>
    <col min="8439" max="8439" width="14.28515625" style="1" customWidth="1"/>
    <col min="8440" max="8440" width="13.7109375" style="1" customWidth="1"/>
    <col min="8441" max="8441" width="37.140625" style="1" customWidth="1"/>
    <col min="8442" max="8692" width="9.140625" style="1"/>
    <col min="8693" max="8693" width="9.28515625" style="1" customWidth="1"/>
    <col min="8694" max="8694" width="80.28515625" style="1" customWidth="1"/>
    <col min="8695" max="8695" width="14.28515625" style="1" customWidth="1"/>
    <col min="8696" max="8696" width="13.7109375" style="1" customWidth="1"/>
    <col min="8697" max="8697" width="37.140625" style="1" customWidth="1"/>
    <col min="8698" max="8948" width="9.140625" style="1"/>
    <col min="8949" max="8949" width="9.28515625" style="1" customWidth="1"/>
    <col min="8950" max="8950" width="80.28515625" style="1" customWidth="1"/>
    <col min="8951" max="8951" width="14.28515625" style="1" customWidth="1"/>
    <col min="8952" max="8952" width="13.7109375" style="1" customWidth="1"/>
    <col min="8953" max="8953" width="37.140625" style="1" customWidth="1"/>
    <col min="8954" max="9204" width="9.140625" style="1"/>
    <col min="9205" max="9205" width="9.28515625" style="1" customWidth="1"/>
    <col min="9206" max="9206" width="80.28515625" style="1" customWidth="1"/>
    <col min="9207" max="9207" width="14.28515625" style="1" customWidth="1"/>
    <col min="9208" max="9208" width="13.7109375" style="1" customWidth="1"/>
    <col min="9209" max="9209" width="37.140625" style="1" customWidth="1"/>
    <col min="9210" max="9460" width="9.140625" style="1"/>
    <col min="9461" max="9461" width="9.28515625" style="1" customWidth="1"/>
    <col min="9462" max="9462" width="80.28515625" style="1" customWidth="1"/>
    <col min="9463" max="9463" width="14.28515625" style="1" customWidth="1"/>
    <col min="9464" max="9464" width="13.7109375" style="1" customWidth="1"/>
    <col min="9465" max="9465" width="37.140625" style="1" customWidth="1"/>
    <col min="9466" max="9716" width="9.140625" style="1"/>
    <col min="9717" max="9717" width="9.28515625" style="1" customWidth="1"/>
    <col min="9718" max="9718" width="80.28515625" style="1" customWidth="1"/>
    <col min="9719" max="9719" width="14.28515625" style="1" customWidth="1"/>
    <col min="9720" max="9720" width="13.7109375" style="1" customWidth="1"/>
    <col min="9721" max="9721" width="37.140625" style="1" customWidth="1"/>
    <col min="9722" max="9972" width="9.140625" style="1"/>
    <col min="9973" max="9973" width="9.28515625" style="1" customWidth="1"/>
    <col min="9974" max="9974" width="80.28515625" style="1" customWidth="1"/>
    <col min="9975" max="9975" width="14.28515625" style="1" customWidth="1"/>
    <col min="9976" max="9976" width="13.7109375" style="1" customWidth="1"/>
    <col min="9977" max="9977" width="37.140625" style="1" customWidth="1"/>
    <col min="9978" max="10228" width="9.140625" style="1"/>
    <col min="10229" max="10229" width="9.28515625" style="1" customWidth="1"/>
    <col min="10230" max="10230" width="80.28515625" style="1" customWidth="1"/>
    <col min="10231" max="10231" width="14.28515625" style="1" customWidth="1"/>
    <col min="10232" max="10232" width="13.7109375" style="1" customWidth="1"/>
    <col min="10233" max="10233" width="37.140625" style="1" customWidth="1"/>
    <col min="10234" max="10484" width="9.140625" style="1"/>
    <col min="10485" max="10485" width="9.28515625" style="1" customWidth="1"/>
    <col min="10486" max="10486" width="80.28515625" style="1" customWidth="1"/>
    <col min="10487" max="10487" width="14.28515625" style="1" customWidth="1"/>
    <col min="10488" max="10488" width="13.7109375" style="1" customWidth="1"/>
    <col min="10489" max="10489" width="37.140625" style="1" customWidth="1"/>
    <col min="10490" max="10740" width="9.140625" style="1"/>
    <col min="10741" max="10741" width="9.28515625" style="1" customWidth="1"/>
    <col min="10742" max="10742" width="80.28515625" style="1" customWidth="1"/>
    <col min="10743" max="10743" width="14.28515625" style="1" customWidth="1"/>
    <col min="10744" max="10744" width="13.7109375" style="1" customWidth="1"/>
    <col min="10745" max="10745" width="37.140625" style="1" customWidth="1"/>
    <col min="10746" max="10996" width="9.140625" style="1"/>
    <col min="10997" max="10997" width="9.28515625" style="1" customWidth="1"/>
    <col min="10998" max="10998" width="80.28515625" style="1" customWidth="1"/>
    <col min="10999" max="10999" width="14.28515625" style="1" customWidth="1"/>
    <col min="11000" max="11000" width="13.7109375" style="1" customWidth="1"/>
    <col min="11001" max="11001" width="37.140625" style="1" customWidth="1"/>
    <col min="11002" max="11252" width="9.140625" style="1"/>
    <col min="11253" max="11253" width="9.28515625" style="1" customWidth="1"/>
    <col min="11254" max="11254" width="80.28515625" style="1" customWidth="1"/>
    <col min="11255" max="11255" width="14.28515625" style="1" customWidth="1"/>
    <col min="11256" max="11256" width="13.7109375" style="1" customWidth="1"/>
    <col min="11257" max="11257" width="37.140625" style="1" customWidth="1"/>
    <col min="11258" max="11508" width="9.140625" style="1"/>
    <col min="11509" max="11509" width="9.28515625" style="1" customWidth="1"/>
    <col min="11510" max="11510" width="80.28515625" style="1" customWidth="1"/>
    <col min="11511" max="11511" width="14.28515625" style="1" customWidth="1"/>
    <col min="11512" max="11512" width="13.7109375" style="1" customWidth="1"/>
    <col min="11513" max="11513" width="37.140625" style="1" customWidth="1"/>
    <col min="11514" max="11764" width="9.140625" style="1"/>
    <col min="11765" max="11765" width="9.28515625" style="1" customWidth="1"/>
    <col min="11766" max="11766" width="80.28515625" style="1" customWidth="1"/>
    <col min="11767" max="11767" width="14.28515625" style="1" customWidth="1"/>
    <col min="11768" max="11768" width="13.7109375" style="1" customWidth="1"/>
    <col min="11769" max="11769" width="37.140625" style="1" customWidth="1"/>
    <col min="11770" max="12020" width="9.140625" style="1"/>
    <col min="12021" max="12021" width="9.28515625" style="1" customWidth="1"/>
    <col min="12022" max="12022" width="80.28515625" style="1" customWidth="1"/>
    <col min="12023" max="12023" width="14.28515625" style="1" customWidth="1"/>
    <col min="12024" max="12024" width="13.7109375" style="1" customWidth="1"/>
    <col min="12025" max="12025" width="37.140625" style="1" customWidth="1"/>
    <col min="12026" max="12276" width="9.140625" style="1"/>
    <col min="12277" max="12277" width="9.28515625" style="1" customWidth="1"/>
    <col min="12278" max="12278" width="80.28515625" style="1" customWidth="1"/>
    <col min="12279" max="12279" width="14.28515625" style="1" customWidth="1"/>
    <col min="12280" max="12280" width="13.7109375" style="1" customWidth="1"/>
    <col min="12281" max="12281" width="37.140625" style="1" customWidth="1"/>
    <col min="12282" max="12532" width="9.140625" style="1"/>
    <col min="12533" max="12533" width="9.28515625" style="1" customWidth="1"/>
    <col min="12534" max="12534" width="80.28515625" style="1" customWidth="1"/>
    <col min="12535" max="12535" width="14.28515625" style="1" customWidth="1"/>
    <col min="12536" max="12536" width="13.7109375" style="1" customWidth="1"/>
    <col min="12537" max="12537" width="37.140625" style="1" customWidth="1"/>
    <col min="12538" max="12788" width="9.140625" style="1"/>
    <col min="12789" max="12789" width="9.28515625" style="1" customWidth="1"/>
    <col min="12790" max="12790" width="80.28515625" style="1" customWidth="1"/>
    <col min="12791" max="12791" width="14.28515625" style="1" customWidth="1"/>
    <col min="12792" max="12792" width="13.7109375" style="1" customWidth="1"/>
    <col min="12793" max="12793" width="37.140625" style="1" customWidth="1"/>
    <col min="12794" max="13044" width="9.140625" style="1"/>
    <col min="13045" max="13045" width="9.28515625" style="1" customWidth="1"/>
    <col min="13046" max="13046" width="80.28515625" style="1" customWidth="1"/>
    <col min="13047" max="13047" width="14.28515625" style="1" customWidth="1"/>
    <col min="13048" max="13048" width="13.7109375" style="1" customWidth="1"/>
    <col min="13049" max="13049" width="37.140625" style="1" customWidth="1"/>
    <col min="13050" max="13300" width="9.140625" style="1"/>
    <col min="13301" max="13301" width="9.28515625" style="1" customWidth="1"/>
    <col min="13302" max="13302" width="80.28515625" style="1" customWidth="1"/>
    <col min="13303" max="13303" width="14.28515625" style="1" customWidth="1"/>
    <col min="13304" max="13304" width="13.7109375" style="1" customWidth="1"/>
    <col min="13305" max="13305" width="37.140625" style="1" customWidth="1"/>
    <col min="13306" max="13556" width="9.140625" style="1"/>
    <col min="13557" max="13557" width="9.28515625" style="1" customWidth="1"/>
    <col min="13558" max="13558" width="80.28515625" style="1" customWidth="1"/>
    <col min="13559" max="13559" width="14.28515625" style="1" customWidth="1"/>
    <col min="13560" max="13560" width="13.7109375" style="1" customWidth="1"/>
    <col min="13561" max="13561" width="37.140625" style="1" customWidth="1"/>
    <col min="13562" max="13812" width="9.140625" style="1"/>
    <col min="13813" max="13813" width="9.28515625" style="1" customWidth="1"/>
    <col min="13814" max="13814" width="80.28515625" style="1" customWidth="1"/>
    <col min="13815" max="13815" width="14.28515625" style="1" customWidth="1"/>
    <col min="13816" max="13816" width="13.7109375" style="1" customWidth="1"/>
    <col min="13817" max="13817" width="37.140625" style="1" customWidth="1"/>
    <col min="13818" max="14068" width="9.140625" style="1"/>
    <col min="14069" max="14069" width="9.28515625" style="1" customWidth="1"/>
    <col min="14070" max="14070" width="80.28515625" style="1" customWidth="1"/>
    <col min="14071" max="14071" width="14.28515625" style="1" customWidth="1"/>
    <col min="14072" max="14072" width="13.7109375" style="1" customWidth="1"/>
    <col min="14073" max="14073" width="37.140625" style="1" customWidth="1"/>
    <col min="14074" max="14324" width="9.140625" style="1"/>
    <col min="14325" max="14325" width="9.28515625" style="1" customWidth="1"/>
    <col min="14326" max="14326" width="80.28515625" style="1" customWidth="1"/>
    <col min="14327" max="14327" width="14.28515625" style="1" customWidth="1"/>
    <col min="14328" max="14328" width="13.7109375" style="1" customWidth="1"/>
    <col min="14329" max="14329" width="37.140625" style="1" customWidth="1"/>
    <col min="14330" max="14580" width="9.140625" style="1"/>
    <col min="14581" max="14581" width="9.28515625" style="1" customWidth="1"/>
    <col min="14582" max="14582" width="80.28515625" style="1" customWidth="1"/>
    <col min="14583" max="14583" width="14.28515625" style="1" customWidth="1"/>
    <col min="14584" max="14584" width="13.7109375" style="1" customWidth="1"/>
    <col min="14585" max="14585" width="37.140625" style="1" customWidth="1"/>
    <col min="14586" max="14836" width="9.140625" style="1"/>
    <col min="14837" max="14837" width="9.28515625" style="1" customWidth="1"/>
    <col min="14838" max="14838" width="80.28515625" style="1" customWidth="1"/>
    <col min="14839" max="14839" width="14.28515625" style="1" customWidth="1"/>
    <col min="14840" max="14840" width="13.7109375" style="1" customWidth="1"/>
    <col min="14841" max="14841" width="37.140625" style="1" customWidth="1"/>
    <col min="14842" max="15092" width="9.140625" style="1"/>
    <col min="15093" max="15093" width="9.28515625" style="1" customWidth="1"/>
    <col min="15094" max="15094" width="80.28515625" style="1" customWidth="1"/>
    <col min="15095" max="15095" width="14.28515625" style="1" customWidth="1"/>
    <col min="15096" max="15096" width="13.7109375" style="1" customWidth="1"/>
    <col min="15097" max="15097" width="37.140625" style="1" customWidth="1"/>
    <col min="15098" max="15348" width="9.140625" style="1"/>
    <col min="15349" max="15349" width="9.28515625" style="1" customWidth="1"/>
    <col min="15350" max="15350" width="80.28515625" style="1" customWidth="1"/>
    <col min="15351" max="15351" width="14.28515625" style="1" customWidth="1"/>
    <col min="15352" max="15352" width="13.7109375" style="1" customWidth="1"/>
    <col min="15353" max="15353" width="37.140625" style="1" customWidth="1"/>
    <col min="15354" max="15604" width="9.140625" style="1"/>
    <col min="15605" max="15605" width="9.28515625" style="1" customWidth="1"/>
    <col min="15606" max="15606" width="80.28515625" style="1" customWidth="1"/>
    <col min="15607" max="15607" width="14.28515625" style="1" customWidth="1"/>
    <col min="15608" max="15608" width="13.7109375" style="1" customWidth="1"/>
    <col min="15609" max="15609" width="37.140625" style="1" customWidth="1"/>
    <col min="15610" max="15860" width="9.140625" style="1"/>
    <col min="15861" max="15861" width="9.28515625" style="1" customWidth="1"/>
    <col min="15862" max="15862" width="80.28515625" style="1" customWidth="1"/>
    <col min="15863" max="15863" width="14.28515625" style="1" customWidth="1"/>
    <col min="15864" max="15864" width="13.7109375" style="1" customWidth="1"/>
    <col min="15865" max="15865" width="37.140625" style="1" customWidth="1"/>
    <col min="15866" max="16116" width="9.140625" style="1"/>
    <col min="16117" max="16117" width="9.28515625" style="1" customWidth="1"/>
    <col min="16118" max="16118" width="80.28515625" style="1" customWidth="1"/>
    <col min="16119" max="16119" width="14.28515625" style="1" customWidth="1"/>
    <col min="16120" max="16120" width="13.7109375" style="1" customWidth="1"/>
    <col min="16121" max="16121" width="37.140625" style="1" customWidth="1"/>
    <col min="16122" max="16384" width="9.140625" style="1"/>
  </cols>
  <sheetData>
    <row r="1" spans="1:5" ht="33.75" customHeight="1" thickBot="1" x14ac:dyDescent="0.25">
      <c r="A1" s="141" t="s">
        <v>107</v>
      </c>
      <c r="B1" s="141"/>
      <c r="C1" s="141"/>
      <c r="D1" s="141"/>
      <c r="E1" s="141"/>
    </row>
    <row r="2" spans="1:5" ht="24" customHeight="1" thickBot="1" x14ac:dyDescent="0.25">
      <c r="A2" s="146" t="s">
        <v>102</v>
      </c>
      <c r="B2" s="146" t="s">
        <v>28</v>
      </c>
      <c r="C2" s="143" t="s">
        <v>117</v>
      </c>
      <c r="D2" s="144"/>
      <c r="E2" s="145"/>
    </row>
    <row r="3" spans="1:5" ht="18.75" customHeight="1" thickBot="1" x14ac:dyDescent="0.25">
      <c r="A3" s="147"/>
      <c r="B3" s="147"/>
      <c r="C3" s="34" t="s">
        <v>104</v>
      </c>
      <c r="D3" s="33" t="s">
        <v>105</v>
      </c>
      <c r="E3" s="33" t="s">
        <v>106</v>
      </c>
    </row>
    <row r="4" spans="1:5" ht="16.5" thickBot="1" x14ac:dyDescent="0.3">
      <c r="A4" s="18" t="s">
        <v>29</v>
      </c>
      <c r="B4" s="19" t="s">
        <v>27</v>
      </c>
      <c r="C4" s="35"/>
      <c r="D4" s="37"/>
      <c r="E4" s="37"/>
    </row>
    <row r="5" spans="1:5" ht="18" customHeight="1" x14ac:dyDescent="0.2">
      <c r="A5" s="12">
        <v>1</v>
      </c>
      <c r="B5" s="134" t="s">
        <v>112</v>
      </c>
      <c r="C5" s="66">
        <v>272.2</v>
      </c>
      <c r="D5" s="67">
        <v>1868</v>
      </c>
      <c r="E5" s="67">
        <f>C5+D5</f>
        <v>2140.1999999999998</v>
      </c>
    </row>
    <row r="6" spans="1:5" ht="14.25" x14ac:dyDescent="0.2">
      <c r="A6" s="131">
        <v>2</v>
      </c>
      <c r="B6" s="9" t="s">
        <v>8</v>
      </c>
      <c r="C6" s="68">
        <f t="shared" ref="C6:E6" si="0">SUM(C7:C10)</f>
        <v>130</v>
      </c>
      <c r="D6" s="69">
        <f t="shared" si="0"/>
        <v>310</v>
      </c>
      <c r="E6" s="75">
        <f t="shared" si="0"/>
        <v>440</v>
      </c>
    </row>
    <row r="7" spans="1:5" ht="15" customHeight="1" x14ac:dyDescent="0.25">
      <c r="A7" s="127" t="s">
        <v>30</v>
      </c>
      <c r="B7" s="125" t="s">
        <v>3</v>
      </c>
      <c r="C7" s="62">
        <v>40</v>
      </c>
      <c r="D7" s="63">
        <v>20</v>
      </c>
      <c r="E7" s="76">
        <f t="shared" ref="E7:E55" si="1">C7+D7</f>
        <v>60</v>
      </c>
    </row>
    <row r="8" spans="1:5" ht="15.75" x14ac:dyDescent="0.2">
      <c r="A8" s="127" t="s">
        <v>31</v>
      </c>
      <c r="B8" s="6" t="s">
        <v>4</v>
      </c>
      <c r="C8" s="62">
        <v>30</v>
      </c>
      <c r="D8" s="63">
        <v>30</v>
      </c>
      <c r="E8" s="76">
        <f t="shared" si="1"/>
        <v>60</v>
      </c>
    </row>
    <row r="9" spans="1:5" ht="15" customHeight="1" x14ac:dyDescent="0.2">
      <c r="A9" s="127" t="s">
        <v>32</v>
      </c>
      <c r="B9" s="6" t="s">
        <v>109</v>
      </c>
      <c r="C9" s="62">
        <v>10</v>
      </c>
      <c r="D9" s="63">
        <v>210</v>
      </c>
      <c r="E9" s="76">
        <f t="shared" si="1"/>
        <v>220</v>
      </c>
    </row>
    <row r="10" spans="1:5" ht="15.75" x14ac:dyDescent="0.2">
      <c r="A10" s="127" t="s">
        <v>33</v>
      </c>
      <c r="B10" s="6" t="s">
        <v>86</v>
      </c>
      <c r="C10" s="62">
        <v>50</v>
      </c>
      <c r="D10" s="63">
        <v>50</v>
      </c>
      <c r="E10" s="76">
        <f t="shared" si="1"/>
        <v>100</v>
      </c>
    </row>
    <row r="11" spans="1:5" ht="15" customHeight="1" x14ac:dyDescent="0.2">
      <c r="A11" s="128">
        <v>3</v>
      </c>
      <c r="B11" s="7" t="s">
        <v>7</v>
      </c>
      <c r="C11" s="60">
        <f t="shared" ref="C11:E11" si="2">SUM(C12:C16)</f>
        <v>230</v>
      </c>
      <c r="D11" s="61">
        <f t="shared" si="2"/>
        <v>280</v>
      </c>
      <c r="E11" s="75">
        <f t="shared" si="2"/>
        <v>510</v>
      </c>
    </row>
    <row r="12" spans="1:5" ht="15.75" x14ac:dyDescent="0.2">
      <c r="A12" s="127" t="s">
        <v>34</v>
      </c>
      <c r="B12" s="8" t="s">
        <v>113</v>
      </c>
      <c r="C12" s="62">
        <v>70</v>
      </c>
      <c r="D12" s="63">
        <v>70</v>
      </c>
      <c r="E12" s="76">
        <f t="shared" si="1"/>
        <v>140</v>
      </c>
    </row>
    <row r="13" spans="1:5" ht="15.75" x14ac:dyDescent="0.2">
      <c r="A13" s="127" t="s">
        <v>35</v>
      </c>
      <c r="B13" s="8" t="s">
        <v>114</v>
      </c>
      <c r="C13" s="62">
        <v>80</v>
      </c>
      <c r="D13" s="63">
        <v>80</v>
      </c>
      <c r="E13" s="76">
        <f t="shared" si="1"/>
        <v>160</v>
      </c>
    </row>
    <row r="14" spans="1:5" ht="15.75" x14ac:dyDescent="0.2">
      <c r="A14" s="127" t="s">
        <v>36</v>
      </c>
      <c r="B14" s="8" t="s">
        <v>115</v>
      </c>
      <c r="C14" s="62">
        <v>10</v>
      </c>
      <c r="D14" s="63">
        <v>10</v>
      </c>
      <c r="E14" s="76">
        <f t="shared" si="1"/>
        <v>20</v>
      </c>
    </row>
    <row r="15" spans="1:5" ht="30" x14ac:dyDescent="0.2">
      <c r="A15" s="127" t="s">
        <v>37</v>
      </c>
      <c r="B15" s="8" t="s">
        <v>87</v>
      </c>
      <c r="C15" s="62">
        <v>20</v>
      </c>
      <c r="D15" s="63">
        <v>20</v>
      </c>
      <c r="E15" s="76">
        <f t="shared" si="1"/>
        <v>40</v>
      </c>
    </row>
    <row r="16" spans="1:5" ht="15.75" x14ac:dyDescent="0.2">
      <c r="A16" s="127" t="s">
        <v>68</v>
      </c>
      <c r="B16" s="8" t="s">
        <v>88</v>
      </c>
      <c r="C16" s="62">
        <v>50</v>
      </c>
      <c r="D16" s="63">
        <v>100</v>
      </c>
      <c r="E16" s="76">
        <f t="shared" si="1"/>
        <v>150</v>
      </c>
    </row>
    <row r="17" spans="1:5" ht="15.75" x14ac:dyDescent="0.2">
      <c r="A17" s="13" t="s">
        <v>0</v>
      </c>
      <c r="B17" s="9" t="s">
        <v>6</v>
      </c>
      <c r="C17" s="60">
        <f t="shared" ref="C17:E17" si="3">SUM(C18:C20)</f>
        <v>140</v>
      </c>
      <c r="D17" s="61">
        <f t="shared" si="3"/>
        <v>1060</v>
      </c>
      <c r="E17" s="64">
        <f t="shared" si="3"/>
        <v>1200</v>
      </c>
    </row>
    <row r="18" spans="1:5" ht="15.75" x14ac:dyDescent="0.2">
      <c r="A18" s="127" t="s">
        <v>38</v>
      </c>
      <c r="B18" s="10" t="s">
        <v>89</v>
      </c>
      <c r="C18" s="62">
        <v>100</v>
      </c>
      <c r="D18" s="63">
        <v>1000</v>
      </c>
      <c r="E18" s="76">
        <f t="shared" si="1"/>
        <v>1100</v>
      </c>
    </row>
    <row r="19" spans="1:5" ht="15.75" x14ac:dyDescent="0.2">
      <c r="A19" s="127" t="s">
        <v>39</v>
      </c>
      <c r="B19" s="10" t="s">
        <v>5</v>
      </c>
      <c r="C19" s="62">
        <v>30</v>
      </c>
      <c r="D19" s="63">
        <v>50</v>
      </c>
      <c r="E19" s="76">
        <f t="shared" si="1"/>
        <v>80</v>
      </c>
    </row>
    <row r="20" spans="1:5" ht="15.75" x14ac:dyDescent="0.2">
      <c r="A20" s="127" t="s">
        <v>40</v>
      </c>
      <c r="B20" s="8" t="s">
        <v>13</v>
      </c>
      <c r="C20" s="62">
        <v>10</v>
      </c>
      <c r="D20" s="63">
        <v>10</v>
      </c>
      <c r="E20" s="76">
        <f t="shared" si="1"/>
        <v>20</v>
      </c>
    </row>
    <row r="21" spans="1:5" ht="15.75" x14ac:dyDescent="0.2">
      <c r="A21" s="13" t="s">
        <v>1</v>
      </c>
      <c r="B21" s="9" t="s">
        <v>9</v>
      </c>
      <c r="C21" s="60">
        <f>SUM(C22:C28)</f>
        <v>230</v>
      </c>
      <c r="D21" s="61">
        <f>SUM(D22:D28)</f>
        <v>990</v>
      </c>
      <c r="E21" s="61">
        <f>SUM(E22:E28)</f>
        <v>1220</v>
      </c>
    </row>
    <row r="22" spans="1:5" ht="15.75" x14ac:dyDescent="0.2">
      <c r="A22" s="127" t="s">
        <v>41</v>
      </c>
      <c r="B22" s="8" t="s">
        <v>63</v>
      </c>
      <c r="C22" s="62"/>
      <c r="D22" s="63">
        <v>300</v>
      </c>
      <c r="E22" s="76">
        <f t="shared" si="1"/>
        <v>300</v>
      </c>
    </row>
    <row r="23" spans="1:5" ht="15.75" x14ac:dyDescent="0.2">
      <c r="A23" s="127" t="s">
        <v>42</v>
      </c>
      <c r="B23" s="10" t="s">
        <v>64</v>
      </c>
      <c r="C23" s="62">
        <v>15</v>
      </c>
      <c r="D23" s="63">
        <v>30</v>
      </c>
      <c r="E23" s="76">
        <f t="shared" si="1"/>
        <v>45</v>
      </c>
    </row>
    <row r="24" spans="1:5" ht="15.75" x14ac:dyDescent="0.2">
      <c r="A24" s="127" t="s">
        <v>43</v>
      </c>
      <c r="B24" s="10" t="s">
        <v>14</v>
      </c>
      <c r="C24" s="62">
        <v>50</v>
      </c>
      <c r="D24" s="63">
        <v>100</v>
      </c>
      <c r="E24" s="76">
        <f t="shared" si="1"/>
        <v>150</v>
      </c>
    </row>
    <row r="25" spans="1:5" ht="15.75" x14ac:dyDescent="0.2">
      <c r="A25" s="127" t="s">
        <v>124</v>
      </c>
      <c r="B25" s="10" t="s">
        <v>10</v>
      </c>
      <c r="C25" s="62">
        <v>75</v>
      </c>
      <c r="D25" s="63">
        <v>225</v>
      </c>
      <c r="E25" s="76">
        <f t="shared" si="1"/>
        <v>300</v>
      </c>
    </row>
    <row r="26" spans="1:5" ht="15.75" x14ac:dyDescent="0.2">
      <c r="A26" s="127" t="s">
        <v>125</v>
      </c>
      <c r="B26" s="8" t="s">
        <v>11</v>
      </c>
      <c r="C26" s="62">
        <v>90</v>
      </c>
      <c r="D26" s="63">
        <v>140</v>
      </c>
      <c r="E26" s="76">
        <f t="shared" si="1"/>
        <v>230</v>
      </c>
    </row>
    <row r="27" spans="1:5" ht="15" customHeight="1" x14ac:dyDescent="0.2">
      <c r="A27" s="127" t="s">
        <v>44</v>
      </c>
      <c r="B27" s="8" t="s">
        <v>12</v>
      </c>
      <c r="C27" s="62"/>
      <c r="D27" s="63">
        <v>45</v>
      </c>
      <c r="E27" s="76">
        <f t="shared" si="1"/>
        <v>45</v>
      </c>
    </row>
    <row r="28" spans="1:5" ht="15.75" x14ac:dyDescent="0.2">
      <c r="A28" s="127" t="s">
        <v>45</v>
      </c>
      <c r="B28" s="8" t="s">
        <v>25</v>
      </c>
      <c r="C28" s="62"/>
      <c r="D28" s="63">
        <v>150</v>
      </c>
      <c r="E28" s="76">
        <f t="shared" si="1"/>
        <v>150</v>
      </c>
    </row>
    <row r="29" spans="1:5" ht="15.75" x14ac:dyDescent="0.2">
      <c r="A29" s="128">
        <v>6</v>
      </c>
      <c r="B29" s="9" t="s">
        <v>128</v>
      </c>
      <c r="C29" s="60">
        <f>C30+C31+C32+C33</f>
        <v>1081.3</v>
      </c>
      <c r="D29" s="61">
        <f>D30+D31+D32+D33</f>
        <v>3977</v>
      </c>
      <c r="E29" s="64">
        <f>E30+E31+E32+E33</f>
        <v>5058.3</v>
      </c>
    </row>
    <row r="30" spans="1:5" ht="17.25" customHeight="1" x14ac:dyDescent="0.2">
      <c r="A30" s="127" t="s">
        <v>46</v>
      </c>
      <c r="B30" s="137" t="s">
        <v>122</v>
      </c>
      <c r="C30" s="62">
        <v>1061.3</v>
      </c>
      <c r="D30" s="63">
        <v>0</v>
      </c>
      <c r="E30" s="76">
        <f t="shared" si="1"/>
        <v>1061.3</v>
      </c>
    </row>
    <row r="31" spans="1:5" ht="15.75" x14ac:dyDescent="0.2">
      <c r="A31" s="127" t="s">
        <v>47</v>
      </c>
      <c r="B31" s="8" t="s">
        <v>15</v>
      </c>
      <c r="C31" s="62">
        <v>10</v>
      </c>
      <c r="D31" s="63">
        <v>35</v>
      </c>
      <c r="E31" s="76">
        <f t="shared" si="1"/>
        <v>45</v>
      </c>
    </row>
    <row r="32" spans="1:5" ht="15.75" x14ac:dyDescent="0.2">
      <c r="A32" s="127" t="s">
        <v>48</v>
      </c>
      <c r="B32" s="8" t="s">
        <v>66</v>
      </c>
      <c r="C32" s="62">
        <v>10</v>
      </c>
      <c r="D32" s="63">
        <v>0</v>
      </c>
      <c r="E32" s="76">
        <f t="shared" si="1"/>
        <v>10</v>
      </c>
    </row>
    <row r="33" spans="1:5" ht="15.75" x14ac:dyDescent="0.2">
      <c r="A33" s="127" t="s">
        <v>126</v>
      </c>
      <c r="B33" s="137" t="s">
        <v>127</v>
      </c>
      <c r="C33" s="62"/>
      <c r="D33" s="63">
        <v>3942</v>
      </c>
      <c r="E33" s="76">
        <f t="shared" si="1"/>
        <v>3942</v>
      </c>
    </row>
    <row r="34" spans="1:5" ht="15.75" x14ac:dyDescent="0.2">
      <c r="A34" s="14">
        <v>7</v>
      </c>
      <c r="B34" s="9" t="s">
        <v>16</v>
      </c>
      <c r="C34" s="60">
        <f>SUM(C35:C37)</f>
        <v>0</v>
      </c>
      <c r="D34" s="61">
        <f>SUM(D35:D37)</f>
        <v>140</v>
      </c>
      <c r="E34" s="64">
        <f>SUM(E35:E37)</f>
        <v>140</v>
      </c>
    </row>
    <row r="35" spans="1:5" ht="15.75" x14ac:dyDescent="0.2">
      <c r="A35" s="127" t="s">
        <v>49</v>
      </c>
      <c r="B35" s="8" t="s">
        <v>17</v>
      </c>
      <c r="C35" s="62"/>
      <c r="D35" s="65">
        <v>112</v>
      </c>
      <c r="E35" s="76">
        <f t="shared" si="1"/>
        <v>112</v>
      </c>
    </row>
    <row r="36" spans="1:5" ht="15.75" x14ac:dyDescent="0.2">
      <c r="A36" s="127" t="s">
        <v>50</v>
      </c>
      <c r="B36" s="8" t="s">
        <v>18</v>
      </c>
      <c r="C36" s="62"/>
      <c r="D36" s="65">
        <v>9</v>
      </c>
      <c r="E36" s="76">
        <f t="shared" si="1"/>
        <v>9</v>
      </c>
    </row>
    <row r="37" spans="1:5" ht="15.75" x14ac:dyDescent="0.2">
      <c r="A37" s="127" t="s">
        <v>51</v>
      </c>
      <c r="B37" s="8" t="s">
        <v>2</v>
      </c>
      <c r="C37" s="62"/>
      <c r="D37" s="65">
        <v>19</v>
      </c>
      <c r="E37" s="76">
        <f t="shared" si="1"/>
        <v>19</v>
      </c>
    </row>
    <row r="38" spans="1:5" ht="15.75" x14ac:dyDescent="0.2">
      <c r="A38" s="128">
        <v>8</v>
      </c>
      <c r="B38" s="9" t="s">
        <v>19</v>
      </c>
      <c r="C38" s="60">
        <f>SUM(C39:C47)</f>
        <v>524.20000000000005</v>
      </c>
      <c r="D38" s="61">
        <f>SUM(D39:D47)</f>
        <v>2068.5</v>
      </c>
      <c r="E38" s="64">
        <f t="shared" ref="E38" si="4">SUM(E39:E47)</f>
        <v>2592.6999999999998</v>
      </c>
    </row>
    <row r="39" spans="1:5" ht="30" x14ac:dyDescent="0.2">
      <c r="A39" s="127" t="s">
        <v>54</v>
      </c>
      <c r="B39" s="8" t="s">
        <v>110</v>
      </c>
      <c r="C39" s="62">
        <v>499.2</v>
      </c>
      <c r="D39" s="63">
        <v>1748.5</v>
      </c>
      <c r="E39" s="76">
        <f t="shared" si="1"/>
        <v>2247.6999999999998</v>
      </c>
    </row>
    <row r="40" spans="1:5" s="126" customFormat="1" ht="18.75" customHeight="1" x14ac:dyDescent="0.2">
      <c r="A40" s="127" t="s">
        <v>55</v>
      </c>
      <c r="B40" s="8" t="s">
        <v>23</v>
      </c>
      <c r="C40" s="62">
        <v>10</v>
      </c>
      <c r="D40" s="63">
        <v>40</v>
      </c>
      <c r="E40" s="76">
        <f t="shared" si="1"/>
        <v>50</v>
      </c>
    </row>
    <row r="41" spans="1:5" ht="15.75" x14ac:dyDescent="0.2">
      <c r="A41" s="127" t="s">
        <v>56</v>
      </c>
      <c r="B41" s="8" t="s">
        <v>20</v>
      </c>
      <c r="C41" s="62">
        <v>15</v>
      </c>
      <c r="D41" s="63">
        <v>30</v>
      </c>
      <c r="E41" s="76">
        <f t="shared" si="1"/>
        <v>45</v>
      </c>
    </row>
    <row r="42" spans="1:5" ht="15.75" x14ac:dyDescent="0.2">
      <c r="A42" s="127" t="s">
        <v>57</v>
      </c>
      <c r="B42" s="8" t="s">
        <v>90</v>
      </c>
      <c r="C42" s="62"/>
      <c r="D42" s="63">
        <v>65</v>
      </c>
      <c r="E42" s="76">
        <f t="shared" si="1"/>
        <v>65</v>
      </c>
    </row>
    <row r="43" spans="1:5" ht="15.75" x14ac:dyDescent="0.2">
      <c r="A43" s="127" t="s">
        <v>58</v>
      </c>
      <c r="B43" s="8" t="s">
        <v>21</v>
      </c>
      <c r="C43" s="62"/>
      <c r="D43" s="63">
        <v>20</v>
      </c>
      <c r="E43" s="76">
        <f t="shared" si="1"/>
        <v>20</v>
      </c>
    </row>
    <row r="44" spans="1:5" ht="18" customHeight="1" x14ac:dyDescent="0.2">
      <c r="A44" s="127" t="s">
        <v>59</v>
      </c>
      <c r="B44" s="8" t="s">
        <v>22</v>
      </c>
      <c r="C44" s="62"/>
      <c r="D44" s="63">
        <v>15</v>
      </c>
      <c r="E44" s="76">
        <f t="shared" si="1"/>
        <v>15</v>
      </c>
    </row>
    <row r="45" spans="1:5" ht="18" customHeight="1" x14ac:dyDescent="0.2">
      <c r="A45" s="127" t="s">
        <v>60</v>
      </c>
      <c r="B45" s="8" t="s">
        <v>24</v>
      </c>
      <c r="C45" s="62"/>
      <c r="D45" s="63">
        <v>30</v>
      </c>
      <c r="E45" s="76">
        <f t="shared" si="1"/>
        <v>30</v>
      </c>
    </row>
    <row r="46" spans="1:5" ht="15.75" x14ac:dyDescent="0.2">
      <c r="A46" s="127" t="s">
        <v>61</v>
      </c>
      <c r="B46" s="8" t="s">
        <v>67</v>
      </c>
      <c r="C46" s="62"/>
      <c r="D46" s="63">
        <v>20</v>
      </c>
      <c r="E46" s="76">
        <f t="shared" si="1"/>
        <v>20</v>
      </c>
    </row>
    <row r="47" spans="1:5" ht="16.5" thickBot="1" x14ac:dyDescent="0.25">
      <c r="A47" s="129" t="s">
        <v>62</v>
      </c>
      <c r="B47" s="11" t="s">
        <v>25</v>
      </c>
      <c r="C47" s="70"/>
      <c r="D47" s="71">
        <v>100</v>
      </c>
      <c r="E47" s="77">
        <f t="shared" si="1"/>
        <v>100</v>
      </c>
    </row>
    <row r="48" spans="1:5" ht="20.100000000000001" customHeight="1" thickBot="1" x14ac:dyDescent="0.25">
      <c r="A48" s="130"/>
      <c r="B48" s="16" t="s">
        <v>74</v>
      </c>
      <c r="C48" s="97">
        <f>C5+C6+C11+C17+C21+C29+C34+C38</f>
        <v>2607.6999999999998</v>
      </c>
      <c r="D48" s="98">
        <f>D5+D6+D11+D17+D21+D29+D34+D38</f>
        <v>10693.5</v>
      </c>
      <c r="E48" s="98">
        <f>E5+E6+E11+E17+E21+E29+E34+E38</f>
        <v>13301.2</v>
      </c>
    </row>
    <row r="49" spans="1:5" ht="20.100000000000001" customHeight="1" thickBot="1" x14ac:dyDescent="0.25">
      <c r="A49" s="130"/>
      <c r="B49" s="16" t="s">
        <v>92</v>
      </c>
      <c r="C49" s="99"/>
      <c r="D49" s="100"/>
      <c r="E49" s="17">
        <f>E48/6290</f>
        <v>2.114658187599364</v>
      </c>
    </row>
    <row r="50" spans="1:5" ht="20.100000000000001" customHeight="1" thickBot="1" x14ac:dyDescent="0.25">
      <c r="A50" s="130"/>
      <c r="B50" s="16" t="s">
        <v>111</v>
      </c>
      <c r="C50" s="101"/>
      <c r="D50" s="78"/>
      <c r="E50" s="17">
        <f>E49*0.9</f>
        <v>1.9031923688394277</v>
      </c>
    </row>
    <row r="51" spans="1:5" ht="19.5" customHeight="1" thickBot="1" x14ac:dyDescent="0.25">
      <c r="A51" s="133" t="s">
        <v>52</v>
      </c>
      <c r="B51" s="79" t="s">
        <v>26</v>
      </c>
      <c r="C51" s="80"/>
      <c r="D51" s="81">
        <f>SUM(D52:D55)</f>
        <v>630</v>
      </c>
      <c r="E51" s="82">
        <f>SUM(E52:E55)</f>
        <v>630</v>
      </c>
    </row>
    <row r="52" spans="1:5" ht="15.75" x14ac:dyDescent="0.2">
      <c r="A52" s="132">
        <v>1</v>
      </c>
      <c r="B52" s="40" t="s">
        <v>53</v>
      </c>
      <c r="C52" s="135"/>
      <c r="D52" s="72">
        <v>130</v>
      </c>
      <c r="E52" s="73">
        <f t="shared" si="1"/>
        <v>130</v>
      </c>
    </row>
    <row r="53" spans="1:5" ht="15.75" x14ac:dyDescent="0.2">
      <c r="A53" s="14">
        <v>2</v>
      </c>
      <c r="B53" s="40" t="s">
        <v>91</v>
      </c>
      <c r="C53" s="42"/>
      <c r="D53" s="42">
        <v>200</v>
      </c>
      <c r="E53" s="38">
        <f t="shared" si="1"/>
        <v>200</v>
      </c>
    </row>
    <row r="54" spans="1:5" ht="15.75" customHeight="1" x14ac:dyDescent="0.2">
      <c r="A54" s="14">
        <v>3</v>
      </c>
      <c r="B54" s="74" t="s">
        <v>116</v>
      </c>
      <c r="C54" s="42"/>
      <c r="D54" s="42">
        <v>200</v>
      </c>
      <c r="E54" s="38">
        <f t="shared" si="1"/>
        <v>200</v>
      </c>
    </row>
    <row r="55" spans="1:5" ht="16.5" thickBot="1" x14ac:dyDescent="0.25">
      <c r="A55" s="15">
        <v>4</v>
      </c>
      <c r="B55" s="41" t="s">
        <v>130</v>
      </c>
      <c r="C55" s="36"/>
      <c r="D55" s="43">
        <v>100</v>
      </c>
      <c r="E55" s="39">
        <f t="shared" si="1"/>
        <v>100</v>
      </c>
    </row>
    <row r="56" spans="1:5" ht="20.100000000000001" customHeight="1" thickBot="1" x14ac:dyDescent="0.25">
      <c r="A56" s="83"/>
      <c r="B56" s="84" t="s">
        <v>75</v>
      </c>
      <c r="C56" s="85"/>
      <c r="D56" s="86">
        <f>SUM(D52:D54)</f>
        <v>530</v>
      </c>
      <c r="E56" s="85">
        <f>SUM(E52:E55)</f>
        <v>630</v>
      </c>
    </row>
    <row r="57" spans="1:5" ht="20.100000000000001" customHeight="1" thickBot="1" x14ac:dyDescent="0.25">
      <c r="A57" s="87"/>
      <c r="B57" s="88" t="s">
        <v>123</v>
      </c>
      <c r="C57" s="89"/>
      <c r="D57" s="90"/>
      <c r="E57" s="91">
        <f>E56/1565</f>
        <v>0.402555910543131</v>
      </c>
    </row>
    <row r="58" spans="1:5" ht="20.100000000000001" customHeight="1" thickBot="1" x14ac:dyDescent="0.25">
      <c r="A58" s="92"/>
      <c r="B58" s="93" t="s">
        <v>76</v>
      </c>
      <c r="C58" s="94"/>
      <c r="D58" s="95"/>
      <c r="E58" s="96">
        <f>E48+E56</f>
        <v>13931.2</v>
      </c>
    </row>
    <row r="60" spans="1:5" x14ac:dyDescent="0.2">
      <c r="B60" s="44"/>
    </row>
    <row r="61" spans="1:5" x14ac:dyDescent="0.2">
      <c r="B61" s="44"/>
    </row>
  </sheetData>
  <mergeCells count="4">
    <mergeCell ref="C2:E2"/>
    <mergeCell ref="A2:A3"/>
    <mergeCell ref="B2:B3"/>
    <mergeCell ref="A1:E1"/>
  </mergeCells>
  <pageMargins left="0.78740157480314965" right="0.39370078740157483" top="0.39370078740157483" bottom="0.39370078740157483" header="0.31496062992125984" footer="0.19685039370078741"/>
  <pageSetup paperSize="9" scale="70" fitToHeight="0" orientation="portrait" verticalDpi="300" r:id="rId1"/>
  <headerFooter alignWithMargins="0">
    <oddHeader>&amp;R&amp;P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СМЕТА</vt:lpstr>
      <vt:lpstr>ОБОСНОВАНИЕ </vt:lpstr>
      <vt:lpstr>'ОБОСНОВАНИЕ '!Заголовки_для_печати</vt:lpstr>
      <vt:lpstr>'ОБОСНОВАНИЕ '!Область_печати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RePack by Diakov</cp:lastModifiedBy>
  <cp:lastPrinted>2021-03-26T11:08:20Z</cp:lastPrinted>
  <dcterms:created xsi:type="dcterms:W3CDTF">2018-04-01T16:03:11Z</dcterms:created>
  <dcterms:modified xsi:type="dcterms:W3CDTF">2021-03-27T09:24:16Z</dcterms:modified>
</cp:coreProperties>
</file>