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НОВЫЙ УСТАВ СНТ\"/>
    </mc:Choice>
  </mc:AlternateContent>
  <bookViews>
    <workbookView xWindow="0" yWindow="0" windowWidth="20490" windowHeight="9045"/>
  </bookViews>
  <sheets>
    <sheet name="Штатное расписание" sheetId="1" r:id="rId1"/>
  </sheets>
  <definedNames>
    <definedName name="_xlnm.Print_Area" localSheetId="0">'Штатное расписание'!$A$1:$AM$47</definedName>
  </definedNames>
  <calcPr calcId="152511"/>
</workbook>
</file>

<file path=xl/calcChain.xml><?xml version="1.0" encoding="utf-8"?>
<calcChain xmlns="http://schemas.openxmlformats.org/spreadsheetml/2006/main">
  <c r="AH41" i="1" l="1"/>
  <c r="AH38" i="1"/>
  <c r="AH25" i="1"/>
  <c r="AD33" i="1" l="1"/>
  <c r="AF33" i="1" s="1"/>
  <c r="AD32" i="1"/>
  <c r="AF32" i="1" s="1"/>
  <c r="AF39" i="1"/>
  <c r="AD39" i="1"/>
  <c r="W41" i="1"/>
  <c r="W38" i="1"/>
  <c r="W28" i="1"/>
  <c r="W25" i="1"/>
  <c r="AD24" i="1"/>
  <c r="AF24" i="1" s="1"/>
  <c r="AH24" i="1" s="1"/>
  <c r="W42" i="1" l="1"/>
  <c r="W44" i="1" s="1"/>
  <c r="AD40" i="1"/>
  <c r="AF40" i="1" s="1"/>
  <c r="AH40" i="1" s="1"/>
  <c r="AD37" i="1"/>
  <c r="AF37" i="1" s="1"/>
  <c r="AH37" i="1" s="1"/>
  <c r="AH22" i="1"/>
  <c r="AD36" i="1"/>
  <c r="AF36" i="1" s="1"/>
  <c r="AD35" i="1"/>
  <c r="AF35" i="1" s="1"/>
  <c r="AD34" i="1"/>
  <c r="AF34" i="1" s="1"/>
  <c r="AD31" i="1"/>
  <c r="AF31" i="1" s="1"/>
  <c r="AD30" i="1"/>
  <c r="AF30" i="1" s="1"/>
  <c r="AD29" i="1"/>
  <c r="AF29" i="1" s="1"/>
  <c r="AD27" i="1"/>
  <c r="AF27" i="1" s="1"/>
  <c r="AD26" i="1"/>
  <c r="AF26" i="1" s="1"/>
  <c r="AF28" i="1" s="1"/>
  <c r="AD23" i="1"/>
  <c r="AD21" i="1"/>
  <c r="AF21" i="1" s="1"/>
  <c r="AD20" i="1"/>
  <c r="AF20" i="1" s="1"/>
  <c r="AD19" i="1"/>
  <c r="AH39" i="1" l="1"/>
  <c r="AF41" i="1"/>
  <c r="AF38" i="1"/>
  <c r="AF23" i="1"/>
  <c r="AH23" i="1" s="1"/>
  <c r="AH20" i="1"/>
  <c r="AH36" i="1"/>
  <c r="AH35" i="1"/>
  <c r="AH34" i="1"/>
  <c r="AH33" i="1"/>
  <c r="AH32" i="1"/>
  <c r="AH31" i="1"/>
  <c r="AH30" i="1"/>
  <c r="AH29" i="1"/>
  <c r="AH27" i="1"/>
  <c r="AH26" i="1"/>
  <c r="AH28" i="1" s="1"/>
  <c r="AH21" i="1"/>
  <c r="AF19" i="1" l="1"/>
  <c r="AF25" i="1" s="1"/>
  <c r="AF42" i="1" s="1"/>
  <c r="AH19" i="1" l="1"/>
  <c r="AH42" i="1" s="1"/>
  <c r="AH44" i="1" l="1"/>
</calcChain>
</file>

<file path=xl/sharedStrings.xml><?xml version="1.0" encoding="utf-8"?>
<sst xmlns="http://schemas.openxmlformats.org/spreadsheetml/2006/main" count="121" uniqueCount="91">
  <si>
    <t>Унифицированная форма N Т-3</t>
  </si>
  <si>
    <t>Утверждена постановлением Госкомстата</t>
  </si>
  <si>
    <t>России от 05.01.2004 N 1</t>
  </si>
  <si>
    <t>Код</t>
  </si>
  <si>
    <t>Форма по ОКУД</t>
  </si>
  <si>
    <t>0301017</t>
  </si>
  <si>
    <t>Садовое некоммерческое товарищество «Железнодорожник»</t>
  </si>
  <si>
    <t>наименование организации</t>
  </si>
  <si>
    <t>Номер документа</t>
  </si>
  <si>
    <t>Дата составления</t>
  </si>
  <si>
    <t>ШТАТНОЕ РАСПИСАНИЕ</t>
  </si>
  <si>
    <t>01</t>
  </si>
  <si>
    <t>20</t>
  </si>
  <si>
    <t>г.</t>
  </si>
  <si>
    <t xml:space="preserve">года </t>
  </si>
  <si>
    <t>Штат в количестве</t>
  </si>
  <si>
    <t>Структурное подразделение</t>
  </si>
  <si>
    <t>Должность (специальность, профессия), разряд, класс (категория) квалификации</t>
  </si>
  <si>
    <t>Коли-
чество штатных единиц</t>
  </si>
  <si>
    <t>Примечание</t>
  </si>
  <si>
    <t>наименование</t>
  </si>
  <si>
    <t>код</t>
  </si>
  <si>
    <t>уральский коэффициент 15% (руб)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</si>
  <si>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</si>
  <si>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</si>
  <si>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</si>
  <si>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</si>
  <si>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</si>
  <si>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</si>
  <si>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</si>
  <si>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</si>
  <si>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</si>
  <si>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</si>
  <si>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</si>
  <si>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Диспетчер правления</t>
  </si>
  <si>
    <t>Бухгалтерия</t>
  </si>
  <si>
    <t>02</t>
  </si>
  <si>
    <t>Бухгалтер-кассир</t>
  </si>
  <si>
    <t>Эксплутационная служба</t>
  </si>
  <si>
    <t>03</t>
  </si>
  <si>
    <t>Главный инженер</t>
  </si>
  <si>
    <t>Электрик</t>
  </si>
  <si>
    <t>Водитель</t>
  </si>
  <si>
    <t>Сварщик</t>
  </si>
  <si>
    <t>Моторист насосной (старый сад)</t>
  </si>
  <si>
    <t>Мотористнасосной (плотина)</t>
  </si>
  <si>
    <t>Итого</t>
  </si>
  <si>
    <t>Иванов М.П.</t>
  </si>
  <si>
    <t>должность</t>
  </si>
  <si>
    <t>расшифровка подписи</t>
  </si>
  <si>
    <t>Главный бухгалтер</t>
  </si>
  <si>
    <t>Сторожевая служба</t>
  </si>
  <si>
    <t>04</t>
  </si>
  <si>
    <t>Сторож</t>
  </si>
  <si>
    <t>19</t>
  </si>
  <si>
    <t xml:space="preserve">апреля </t>
  </si>
  <si>
    <t>Администратор сайта</t>
  </si>
  <si>
    <t>Председатель Товарищества</t>
  </si>
  <si>
    <t>Заместитель председателя</t>
  </si>
  <si>
    <t xml:space="preserve">Главный бухгалтер </t>
  </si>
  <si>
    <t>Слесарь</t>
  </si>
  <si>
    <t>Рабочий</t>
  </si>
  <si>
    <t xml:space="preserve">Старший сторож (бригадир) </t>
  </si>
  <si>
    <t>Итого:</t>
  </si>
  <si>
    <t xml:space="preserve">Уборщик помещений </t>
  </si>
  <si>
    <t>на период  с</t>
  </si>
  <si>
    <t>33 (тридцать три)</t>
  </si>
  <si>
    <t>единицы</t>
  </si>
  <si>
    <t xml:space="preserve">                                              </t>
  </si>
  <si>
    <t xml:space="preserve">Утверждено </t>
  </si>
  <si>
    <t xml:space="preserve">приказом </t>
  </si>
  <si>
    <t>№</t>
  </si>
  <si>
    <t>сезонныеработы 6 месяцев</t>
  </si>
  <si>
    <t>сезонныеработы 9 месяцев</t>
  </si>
  <si>
    <t>сезонныеработы 7 месяцев</t>
  </si>
  <si>
    <t>Агроном /юрисконсульт</t>
  </si>
  <si>
    <t>Непредвиденные расходы</t>
  </si>
  <si>
    <t>Административно-управленческий персонал</t>
  </si>
  <si>
    <t>ВСЕГО:</t>
  </si>
  <si>
    <t xml:space="preserve">надбавка </t>
  </si>
  <si>
    <t>Кол-во месяцев работы в год</t>
  </si>
  <si>
    <t>ФОТ на год, руб                        гр.9 х гр.10</t>
  </si>
  <si>
    <t>Итого по штатному расписанию</t>
  </si>
  <si>
    <t>Тарифная ставка (оклад),руб</t>
  </si>
  <si>
    <t>Надбавки, руб.</t>
  </si>
  <si>
    <t>7</t>
  </si>
  <si>
    <t>Всего,
руб/ мес (гр.5 +гр.7+гр.8) х гр.4</t>
  </si>
  <si>
    <t xml:space="preserve"> подпись</t>
  </si>
  <si>
    <t xml:space="preserve">Моторист насосной </t>
  </si>
  <si>
    <t>24.03 2019 г.</t>
  </si>
  <si>
    <t xml:space="preserve">Резерв ФОТ ( доплаты,  совмещения, компенсации, разовые премии и пр.)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</si>
</sst>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49" fontId="3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49" fontId="7" fillId="0" borderId="4" xfId="1" applyNumberFormat="1" applyFont="1" applyBorder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4" fontId="5" fillId="0" borderId="1" xfId="1" applyNumberFormat="1" applyFont="1" applyBorder="1" applyAlignment="1">
      <alignment horizontal="center" vertical="top"/>
    </xf>
    <xf numFmtId="3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/>
    </xf>
    <xf numFmtId="3" fontId="5" fillId="0" borderId="1" xfId="1" applyNumberFormat="1" applyFont="1" applyBorder="1" applyAlignment="1">
      <alignment horizontal="center" vertical="top" wrapText="1"/>
    </xf>
    <xf numFmtId="3" fontId="5" fillId="0" borderId="2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top" wrapText="1"/>
    </xf>
    <xf numFmtId="1" fontId="5" fillId="0" borderId="3" xfId="1" applyNumberFormat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/>
    </xf>
    <xf numFmtId="49" fontId="8" fillId="0" borderId="1" xfId="1" applyNumberFormat="1" applyFont="1" applyBorder="1" applyAlignment="1">
      <alignment horizontal="left" vertical="top" wrapText="1"/>
    </xf>
    <xf numFmtId="49" fontId="8" fillId="0" borderId="2" xfId="1" applyNumberFormat="1" applyFont="1" applyBorder="1" applyAlignment="1">
      <alignment horizontal="left" vertical="top" wrapText="1"/>
    </xf>
    <xf numFmtId="49" fontId="8" fillId="0" borderId="3" xfId="1" applyNumberFormat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top"/>
    </xf>
    <xf numFmtId="3" fontId="8" fillId="0" borderId="1" xfId="1" applyNumberFormat="1" applyFont="1" applyBorder="1" applyAlignment="1">
      <alignment horizontal="center" vertical="top"/>
    </xf>
    <xf numFmtId="3" fontId="8" fillId="0" borderId="2" xfId="1" applyNumberFormat="1" applyFont="1" applyBorder="1" applyAlignment="1">
      <alignment horizontal="center" vertical="top"/>
    </xf>
    <xf numFmtId="3" fontId="8" fillId="0" borderId="3" xfId="1" applyNumberFormat="1" applyFont="1" applyBorder="1" applyAlignment="1">
      <alignment horizontal="center" vertical="top"/>
    </xf>
    <xf numFmtId="3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3" fontId="9" fillId="0" borderId="1" xfId="1" applyNumberFormat="1" applyFont="1" applyBorder="1" applyAlignment="1">
      <alignment horizontal="center" vertical="top" wrapText="1"/>
    </xf>
    <xf numFmtId="1" fontId="8" fillId="0" borderId="1" xfId="1" applyNumberFormat="1" applyFont="1" applyBorder="1" applyAlignment="1">
      <alignment horizontal="center" vertical="top" wrapText="1"/>
    </xf>
    <xf numFmtId="1" fontId="8" fillId="0" borderId="2" xfId="1" applyNumberFormat="1" applyFont="1" applyBorder="1" applyAlignment="1">
      <alignment horizontal="center" vertical="top" wrapText="1"/>
    </xf>
    <xf numFmtId="1" fontId="8" fillId="0" borderId="3" xfId="1" applyNumberFormat="1" applyFont="1" applyBorder="1" applyAlignment="1">
      <alignment horizontal="center" vertical="top" wrapText="1"/>
    </xf>
    <xf numFmtId="1" fontId="8" fillId="0" borderId="1" xfId="1" applyNumberFormat="1" applyFont="1" applyBorder="1" applyAlignment="1">
      <alignment horizontal="center" vertical="top"/>
    </xf>
    <xf numFmtId="1" fontId="8" fillId="0" borderId="2" xfId="1" applyNumberFormat="1" applyFont="1" applyBorder="1" applyAlignment="1">
      <alignment horizontal="center" vertical="top"/>
    </xf>
    <xf numFmtId="1" fontId="5" fillId="0" borderId="2" xfId="1" applyNumberFormat="1" applyFont="1" applyBorder="1" applyAlignment="1">
      <alignment horizontal="center" vertical="top"/>
    </xf>
    <xf numFmtId="1" fontId="5" fillId="0" borderId="3" xfId="1" applyNumberFormat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left" vertical="top" wrapText="1"/>
    </xf>
    <xf numFmtId="49" fontId="5" fillId="0" borderId="2" xfId="1" applyNumberFormat="1" applyFont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left" vertical="top" wrapText="1"/>
    </xf>
    <xf numFmtId="4" fontId="9" fillId="0" borderId="1" xfId="1" applyNumberFormat="1" applyFont="1" applyBorder="1" applyAlignment="1">
      <alignment horizontal="center" vertical="top"/>
    </xf>
    <xf numFmtId="3" fontId="9" fillId="0" borderId="2" xfId="1" applyNumberFormat="1" applyFont="1" applyBorder="1" applyAlignment="1">
      <alignment horizontal="center" vertical="top"/>
    </xf>
    <xf numFmtId="3" fontId="9" fillId="0" borderId="3" xfId="1" applyNumberFormat="1" applyFont="1" applyBorder="1" applyAlignment="1">
      <alignment horizontal="center" vertical="top"/>
    </xf>
    <xf numFmtId="4" fontId="5" fillId="0" borderId="13" xfId="1" applyNumberFormat="1" applyFont="1" applyBorder="1" applyAlignment="1">
      <alignment horizontal="center" vertical="top"/>
    </xf>
    <xf numFmtId="3" fontId="5" fillId="0" borderId="3" xfId="1" applyNumberFormat="1" applyFont="1" applyBorder="1" applyAlignment="1">
      <alignment horizontal="center" vertical="top"/>
    </xf>
    <xf numFmtId="3" fontId="5" fillId="0" borderId="13" xfId="1" applyNumberFormat="1" applyFont="1" applyBorder="1" applyAlignment="1">
      <alignment horizontal="center" vertical="top"/>
    </xf>
    <xf numFmtId="3" fontId="8" fillId="0" borderId="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top"/>
    </xf>
    <xf numFmtId="49" fontId="5" fillId="0" borderId="3" xfId="1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center" vertical="top" wrapText="1"/>
    </xf>
    <xf numFmtId="49" fontId="10" fillId="0" borderId="13" xfId="1" applyNumberFormat="1" applyFont="1" applyBorder="1" applyAlignment="1">
      <alignment horizontal="center" vertical="top" wrapText="1"/>
    </xf>
    <xf numFmtId="1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4" fillId="0" borderId="0" xfId="1" applyNumberFormat="1" applyFont="1" applyAlignment="1">
      <alignment horizontal="right" vertical="center"/>
    </xf>
    <xf numFmtId="49" fontId="4" fillId="0" borderId="6" xfId="1" applyNumberFormat="1" applyFont="1" applyBorder="1" applyAlignment="1">
      <alignment horizontal="righ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3" fillId="0" borderId="4" xfId="1" applyNumberFormat="1" applyFont="1" applyBorder="1" applyAlignment="1">
      <alignment vertical="center"/>
    </xf>
    <xf numFmtId="49" fontId="7" fillId="0" borderId="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justify"/>
    </xf>
    <xf numFmtId="49" fontId="8" fillId="0" borderId="2" xfId="1" applyNumberFormat="1" applyFont="1" applyBorder="1" applyAlignment="1">
      <alignment horizontal="left" vertical="justify"/>
    </xf>
    <xf numFmtId="49" fontId="8" fillId="0" borderId="3" xfId="1" applyNumberFormat="1" applyFont="1" applyBorder="1" applyAlignment="1">
      <alignment horizontal="left" vertical="justify"/>
    </xf>
    <xf numFmtId="49" fontId="5" fillId="0" borderId="1" xfId="1" applyNumberFormat="1" applyFont="1" applyBorder="1" applyAlignment="1">
      <alignment horizontal="left" vertical="top" wrapText="1"/>
    </xf>
    <xf numFmtId="49" fontId="5" fillId="0" borderId="2" xfId="1" applyNumberFormat="1" applyFont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top"/>
    </xf>
    <xf numFmtId="3" fontId="5" fillId="0" borderId="2" xfId="1" applyNumberFormat="1" applyFont="1" applyBorder="1" applyAlignment="1">
      <alignment horizontal="center" vertical="top"/>
    </xf>
    <xf numFmtId="3" fontId="5" fillId="0" borderId="3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/>
    </xf>
    <xf numFmtId="1" fontId="5" fillId="0" borderId="2" xfId="1" applyNumberFormat="1" applyFont="1" applyBorder="1" applyAlignment="1">
      <alignment horizontal="center" vertical="top"/>
    </xf>
    <xf numFmtId="1" fontId="5" fillId="0" borderId="3" xfId="1" applyNumberFormat="1" applyFont="1" applyBorder="1" applyAlignment="1">
      <alignment horizontal="center" vertical="top"/>
    </xf>
    <xf numFmtId="3" fontId="5" fillId="0" borderId="0" xfId="1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/>
    </xf>
    <xf numFmtId="49" fontId="5" fillId="0" borderId="2" xfId="1" applyNumberFormat="1" applyFont="1" applyBorder="1" applyAlignment="1">
      <alignment horizontal="center" vertical="top"/>
    </xf>
    <xf numFmtId="49" fontId="5" fillId="0" borderId="3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top" wrapText="1"/>
    </xf>
    <xf numFmtId="1" fontId="5" fillId="0" borderId="3" xfId="1" applyNumberFormat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left" vertical="top"/>
    </xf>
    <xf numFmtId="49" fontId="8" fillId="0" borderId="2" xfId="1" applyNumberFormat="1" applyFont="1" applyBorder="1" applyAlignment="1">
      <alignment horizontal="left" vertical="top"/>
    </xf>
    <xf numFmtId="49" fontId="8" fillId="0" borderId="3" xfId="1" applyNumberFormat="1" applyFont="1" applyBorder="1" applyAlignment="1">
      <alignment horizontal="left" vertical="top"/>
    </xf>
    <xf numFmtId="49" fontId="9" fillId="0" borderId="1" xfId="1" applyNumberFormat="1" applyFont="1" applyBorder="1" applyAlignment="1">
      <alignment horizontal="right" vertical="top"/>
    </xf>
    <xf numFmtId="49" fontId="9" fillId="0" borderId="2" xfId="1" applyNumberFormat="1" applyFont="1" applyBorder="1" applyAlignment="1">
      <alignment horizontal="right" vertical="top"/>
    </xf>
    <xf numFmtId="49" fontId="9" fillId="0" borderId="3" xfId="1" applyNumberFormat="1" applyFont="1" applyBorder="1" applyAlignment="1">
      <alignment horizontal="right" vertical="top"/>
    </xf>
    <xf numFmtId="49" fontId="7" fillId="0" borderId="13" xfId="1" applyNumberFormat="1" applyFont="1" applyBorder="1" applyAlignment="1">
      <alignment horizontal="center" vertical="top"/>
    </xf>
    <xf numFmtId="49" fontId="6" fillId="0" borderId="0" xfId="1" applyNumberFormat="1" applyFont="1" applyAlignment="1">
      <alignment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center" vertical="top"/>
    </xf>
    <xf numFmtId="49" fontId="8" fillId="0" borderId="2" xfId="1" applyNumberFormat="1" applyFont="1" applyBorder="1" applyAlignment="1">
      <alignment horizontal="center" vertical="top"/>
    </xf>
    <xf numFmtId="49" fontId="8" fillId="0" borderId="3" xfId="1" applyNumberFormat="1" applyFont="1" applyBorder="1" applyAlignment="1">
      <alignment horizontal="center" vertical="top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showGridLines="0" tabSelected="1" topLeftCell="A31" workbookViewId="0">
      <selection activeCell="AH45" sqref="AH45:AJ45"/>
    </sheetView>
  </sheetViews>
  <sheetFormatPr defaultColWidth="2.7109375" defaultRowHeight="12" x14ac:dyDescent="0.25"/>
  <cols>
    <col min="1" max="6" width="2.7109375" style="1"/>
    <col min="7" max="7" width="9.5703125" style="1" customWidth="1"/>
    <col min="8" max="8" width="6.5703125" style="1" customWidth="1"/>
    <col min="9" max="9" width="2.7109375" style="1" customWidth="1"/>
    <col min="10" max="10" width="6.7109375" style="1" customWidth="1"/>
    <col min="11" max="12" width="2.7109375" style="1"/>
    <col min="13" max="13" width="6.85546875" style="1" customWidth="1"/>
    <col min="14" max="16" width="2.7109375" style="1"/>
    <col min="17" max="17" width="3.42578125" style="1" customWidth="1"/>
    <col min="18" max="19" width="2.7109375" style="1" hidden="1" customWidth="1"/>
    <col min="20" max="20" width="2.140625" style="1" customWidth="1"/>
    <col min="21" max="21" width="0.42578125" style="1" customWidth="1"/>
    <col min="22" max="22" width="2.7109375" style="1" hidden="1" customWidth="1"/>
    <col min="23" max="23" width="12" style="1" customWidth="1"/>
    <col min="24" max="24" width="0.7109375" style="1" customWidth="1"/>
    <col min="25" max="26" width="2.7109375" style="1"/>
    <col min="27" max="27" width="3.85546875" style="1" customWidth="1"/>
    <col min="28" max="28" width="6.85546875" style="1" customWidth="1"/>
    <col min="29" max="29" width="8" style="1" customWidth="1"/>
    <col min="30" max="30" width="10.85546875" style="1" customWidth="1"/>
    <col min="31" max="31" width="11.7109375" style="1" hidden="1" customWidth="1"/>
    <col min="32" max="32" width="8.7109375" style="1" customWidth="1"/>
    <col min="33" max="33" width="7.85546875" style="1" customWidth="1"/>
    <col min="34" max="34" width="11.140625" style="1" customWidth="1"/>
    <col min="35" max="39" width="2.7109375" style="1"/>
    <col min="40" max="40" width="9.7109375" style="1" customWidth="1"/>
    <col min="41" max="251" width="2.7109375" style="1"/>
    <col min="252" max="252" width="4.28515625" style="1" customWidth="1"/>
    <col min="253" max="276" width="2.7109375" style="1"/>
    <col min="277" max="277" width="11" style="1" customWidth="1"/>
    <col min="278" max="278" width="8.7109375" style="1" customWidth="1"/>
    <col min="279" max="279" width="10" style="1" customWidth="1"/>
    <col min="280" max="280" width="0" style="1" hidden="1" customWidth="1"/>
    <col min="281" max="281" width="1" style="1" customWidth="1"/>
    <col min="282" max="286" width="2.7109375" style="1"/>
    <col min="287" max="287" width="7.140625" style="1" customWidth="1"/>
    <col min="288" max="295" width="2.7109375" style="1"/>
    <col min="296" max="296" width="9.7109375" style="1" customWidth="1"/>
    <col min="297" max="507" width="2.7109375" style="1"/>
    <col min="508" max="508" width="4.28515625" style="1" customWidth="1"/>
    <col min="509" max="532" width="2.7109375" style="1"/>
    <col min="533" max="533" width="11" style="1" customWidth="1"/>
    <col min="534" max="534" width="8.7109375" style="1" customWidth="1"/>
    <col min="535" max="535" width="10" style="1" customWidth="1"/>
    <col min="536" max="536" width="0" style="1" hidden="1" customWidth="1"/>
    <col min="537" max="537" width="1" style="1" customWidth="1"/>
    <col min="538" max="542" width="2.7109375" style="1"/>
    <col min="543" max="543" width="7.140625" style="1" customWidth="1"/>
    <col min="544" max="551" width="2.7109375" style="1"/>
    <col min="552" max="552" width="9.7109375" style="1" customWidth="1"/>
    <col min="553" max="763" width="2.7109375" style="1"/>
    <col min="764" max="764" width="4.28515625" style="1" customWidth="1"/>
    <col min="765" max="788" width="2.7109375" style="1"/>
    <col min="789" max="789" width="11" style="1" customWidth="1"/>
    <col min="790" max="790" width="8.7109375" style="1" customWidth="1"/>
    <col min="791" max="791" width="10" style="1" customWidth="1"/>
    <col min="792" max="792" width="0" style="1" hidden="1" customWidth="1"/>
    <col min="793" max="793" width="1" style="1" customWidth="1"/>
    <col min="794" max="798" width="2.7109375" style="1"/>
    <col min="799" max="799" width="7.140625" style="1" customWidth="1"/>
    <col min="800" max="807" width="2.7109375" style="1"/>
    <col min="808" max="808" width="9.7109375" style="1" customWidth="1"/>
    <col min="809" max="1019" width="2.7109375" style="1"/>
    <col min="1020" max="1020" width="4.28515625" style="1" customWidth="1"/>
    <col min="1021" max="1044" width="2.7109375" style="1"/>
    <col min="1045" max="1045" width="11" style="1" customWidth="1"/>
    <col min="1046" max="1046" width="8.7109375" style="1" customWidth="1"/>
    <col min="1047" max="1047" width="10" style="1" customWidth="1"/>
    <col min="1048" max="1048" width="0" style="1" hidden="1" customWidth="1"/>
    <col min="1049" max="1049" width="1" style="1" customWidth="1"/>
    <col min="1050" max="1054" width="2.7109375" style="1"/>
    <col min="1055" max="1055" width="7.140625" style="1" customWidth="1"/>
    <col min="1056" max="1063" width="2.7109375" style="1"/>
    <col min="1064" max="1064" width="9.7109375" style="1" customWidth="1"/>
    <col min="1065" max="1275" width="2.7109375" style="1"/>
    <col min="1276" max="1276" width="4.28515625" style="1" customWidth="1"/>
    <col min="1277" max="1300" width="2.7109375" style="1"/>
    <col min="1301" max="1301" width="11" style="1" customWidth="1"/>
    <col min="1302" max="1302" width="8.7109375" style="1" customWidth="1"/>
    <col min="1303" max="1303" width="10" style="1" customWidth="1"/>
    <col min="1304" max="1304" width="0" style="1" hidden="1" customWidth="1"/>
    <col min="1305" max="1305" width="1" style="1" customWidth="1"/>
    <col min="1306" max="1310" width="2.7109375" style="1"/>
    <col min="1311" max="1311" width="7.140625" style="1" customWidth="1"/>
    <col min="1312" max="1319" width="2.7109375" style="1"/>
    <col min="1320" max="1320" width="9.7109375" style="1" customWidth="1"/>
    <col min="1321" max="1531" width="2.7109375" style="1"/>
    <col min="1532" max="1532" width="4.28515625" style="1" customWidth="1"/>
    <col min="1533" max="1556" width="2.7109375" style="1"/>
    <col min="1557" max="1557" width="11" style="1" customWidth="1"/>
    <col min="1558" max="1558" width="8.7109375" style="1" customWidth="1"/>
    <col min="1559" max="1559" width="10" style="1" customWidth="1"/>
    <col min="1560" max="1560" width="0" style="1" hidden="1" customWidth="1"/>
    <col min="1561" max="1561" width="1" style="1" customWidth="1"/>
    <col min="1562" max="1566" width="2.7109375" style="1"/>
    <col min="1567" max="1567" width="7.140625" style="1" customWidth="1"/>
    <col min="1568" max="1575" width="2.7109375" style="1"/>
    <col min="1576" max="1576" width="9.7109375" style="1" customWidth="1"/>
    <col min="1577" max="1787" width="2.7109375" style="1"/>
    <col min="1788" max="1788" width="4.28515625" style="1" customWidth="1"/>
    <col min="1789" max="1812" width="2.7109375" style="1"/>
    <col min="1813" max="1813" width="11" style="1" customWidth="1"/>
    <col min="1814" max="1814" width="8.7109375" style="1" customWidth="1"/>
    <col min="1815" max="1815" width="10" style="1" customWidth="1"/>
    <col min="1816" max="1816" width="0" style="1" hidden="1" customWidth="1"/>
    <col min="1817" max="1817" width="1" style="1" customWidth="1"/>
    <col min="1818" max="1822" width="2.7109375" style="1"/>
    <col min="1823" max="1823" width="7.140625" style="1" customWidth="1"/>
    <col min="1824" max="1831" width="2.7109375" style="1"/>
    <col min="1832" max="1832" width="9.7109375" style="1" customWidth="1"/>
    <col min="1833" max="2043" width="2.7109375" style="1"/>
    <col min="2044" max="2044" width="4.28515625" style="1" customWidth="1"/>
    <col min="2045" max="2068" width="2.7109375" style="1"/>
    <col min="2069" max="2069" width="11" style="1" customWidth="1"/>
    <col min="2070" max="2070" width="8.7109375" style="1" customWidth="1"/>
    <col min="2071" max="2071" width="10" style="1" customWidth="1"/>
    <col min="2072" max="2072" width="0" style="1" hidden="1" customWidth="1"/>
    <col min="2073" max="2073" width="1" style="1" customWidth="1"/>
    <col min="2074" max="2078" width="2.7109375" style="1"/>
    <col min="2079" max="2079" width="7.140625" style="1" customWidth="1"/>
    <col min="2080" max="2087" width="2.7109375" style="1"/>
    <col min="2088" max="2088" width="9.7109375" style="1" customWidth="1"/>
    <col min="2089" max="2299" width="2.7109375" style="1"/>
    <col min="2300" max="2300" width="4.28515625" style="1" customWidth="1"/>
    <col min="2301" max="2324" width="2.7109375" style="1"/>
    <col min="2325" max="2325" width="11" style="1" customWidth="1"/>
    <col min="2326" max="2326" width="8.7109375" style="1" customWidth="1"/>
    <col min="2327" max="2327" width="10" style="1" customWidth="1"/>
    <col min="2328" max="2328" width="0" style="1" hidden="1" customWidth="1"/>
    <col min="2329" max="2329" width="1" style="1" customWidth="1"/>
    <col min="2330" max="2334" width="2.7109375" style="1"/>
    <col min="2335" max="2335" width="7.140625" style="1" customWidth="1"/>
    <col min="2336" max="2343" width="2.7109375" style="1"/>
    <col min="2344" max="2344" width="9.7109375" style="1" customWidth="1"/>
    <col min="2345" max="2555" width="2.7109375" style="1"/>
    <col min="2556" max="2556" width="4.28515625" style="1" customWidth="1"/>
    <col min="2557" max="2580" width="2.7109375" style="1"/>
    <col min="2581" max="2581" width="11" style="1" customWidth="1"/>
    <col min="2582" max="2582" width="8.7109375" style="1" customWidth="1"/>
    <col min="2583" max="2583" width="10" style="1" customWidth="1"/>
    <col min="2584" max="2584" width="0" style="1" hidden="1" customWidth="1"/>
    <col min="2585" max="2585" width="1" style="1" customWidth="1"/>
    <col min="2586" max="2590" width="2.7109375" style="1"/>
    <col min="2591" max="2591" width="7.140625" style="1" customWidth="1"/>
    <col min="2592" max="2599" width="2.7109375" style="1"/>
    <col min="2600" max="2600" width="9.7109375" style="1" customWidth="1"/>
    <col min="2601" max="2811" width="2.7109375" style="1"/>
    <col min="2812" max="2812" width="4.28515625" style="1" customWidth="1"/>
    <col min="2813" max="2836" width="2.7109375" style="1"/>
    <col min="2837" max="2837" width="11" style="1" customWidth="1"/>
    <col min="2838" max="2838" width="8.7109375" style="1" customWidth="1"/>
    <col min="2839" max="2839" width="10" style="1" customWidth="1"/>
    <col min="2840" max="2840" width="0" style="1" hidden="1" customWidth="1"/>
    <col min="2841" max="2841" width="1" style="1" customWidth="1"/>
    <col min="2842" max="2846" width="2.7109375" style="1"/>
    <col min="2847" max="2847" width="7.140625" style="1" customWidth="1"/>
    <col min="2848" max="2855" width="2.7109375" style="1"/>
    <col min="2856" max="2856" width="9.7109375" style="1" customWidth="1"/>
    <col min="2857" max="3067" width="2.7109375" style="1"/>
    <col min="3068" max="3068" width="4.28515625" style="1" customWidth="1"/>
    <col min="3069" max="3092" width="2.7109375" style="1"/>
    <col min="3093" max="3093" width="11" style="1" customWidth="1"/>
    <col min="3094" max="3094" width="8.7109375" style="1" customWidth="1"/>
    <col min="3095" max="3095" width="10" style="1" customWidth="1"/>
    <col min="3096" max="3096" width="0" style="1" hidden="1" customWidth="1"/>
    <col min="3097" max="3097" width="1" style="1" customWidth="1"/>
    <col min="3098" max="3102" width="2.7109375" style="1"/>
    <col min="3103" max="3103" width="7.140625" style="1" customWidth="1"/>
    <col min="3104" max="3111" width="2.7109375" style="1"/>
    <col min="3112" max="3112" width="9.7109375" style="1" customWidth="1"/>
    <col min="3113" max="3323" width="2.7109375" style="1"/>
    <col min="3324" max="3324" width="4.28515625" style="1" customWidth="1"/>
    <col min="3325" max="3348" width="2.7109375" style="1"/>
    <col min="3349" max="3349" width="11" style="1" customWidth="1"/>
    <col min="3350" max="3350" width="8.7109375" style="1" customWidth="1"/>
    <col min="3351" max="3351" width="10" style="1" customWidth="1"/>
    <col min="3352" max="3352" width="0" style="1" hidden="1" customWidth="1"/>
    <col min="3353" max="3353" width="1" style="1" customWidth="1"/>
    <col min="3354" max="3358" width="2.7109375" style="1"/>
    <col min="3359" max="3359" width="7.140625" style="1" customWidth="1"/>
    <col min="3360" max="3367" width="2.7109375" style="1"/>
    <col min="3368" max="3368" width="9.7109375" style="1" customWidth="1"/>
    <col min="3369" max="3579" width="2.7109375" style="1"/>
    <col min="3580" max="3580" width="4.28515625" style="1" customWidth="1"/>
    <col min="3581" max="3604" width="2.7109375" style="1"/>
    <col min="3605" max="3605" width="11" style="1" customWidth="1"/>
    <col min="3606" max="3606" width="8.7109375" style="1" customWidth="1"/>
    <col min="3607" max="3607" width="10" style="1" customWidth="1"/>
    <col min="3608" max="3608" width="0" style="1" hidden="1" customWidth="1"/>
    <col min="3609" max="3609" width="1" style="1" customWidth="1"/>
    <col min="3610" max="3614" width="2.7109375" style="1"/>
    <col min="3615" max="3615" width="7.140625" style="1" customWidth="1"/>
    <col min="3616" max="3623" width="2.7109375" style="1"/>
    <col min="3624" max="3624" width="9.7109375" style="1" customWidth="1"/>
    <col min="3625" max="3835" width="2.7109375" style="1"/>
    <col min="3836" max="3836" width="4.28515625" style="1" customWidth="1"/>
    <col min="3837" max="3860" width="2.7109375" style="1"/>
    <col min="3861" max="3861" width="11" style="1" customWidth="1"/>
    <col min="3862" max="3862" width="8.7109375" style="1" customWidth="1"/>
    <col min="3863" max="3863" width="10" style="1" customWidth="1"/>
    <col min="3864" max="3864" width="0" style="1" hidden="1" customWidth="1"/>
    <col min="3865" max="3865" width="1" style="1" customWidth="1"/>
    <col min="3866" max="3870" width="2.7109375" style="1"/>
    <col min="3871" max="3871" width="7.140625" style="1" customWidth="1"/>
    <col min="3872" max="3879" width="2.7109375" style="1"/>
    <col min="3880" max="3880" width="9.7109375" style="1" customWidth="1"/>
    <col min="3881" max="4091" width="2.7109375" style="1"/>
    <col min="4092" max="4092" width="4.28515625" style="1" customWidth="1"/>
    <col min="4093" max="4116" width="2.7109375" style="1"/>
    <col min="4117" max="4117" width="11" style="1" customWidth="1"/>
    <col min="4118" max="4118" width="8.7109375" style="1" customWidth="1"/>
    <col min="4119" max="4119" width="10" style="1" customWidth="1"/>
    <col min="4120" max="4120" width="0" style="1" hidden="1" customWidth="1"/>
    <col min="4121" max="4121" width="1" style="1" customWidth="1"/>
    <col min="4122" max="4126" width="2.7109375" style="1"/>
    <col min="4127" max="4127" width="7.140625" style="1" customWidth="1"/>
    <col min="4128" max="4135" width="2.7109375" style="1"/>
    <col min="4136" max="4136" width="9.7109375" style="1" customWidth="1"/>
    <col min="4137" max="4347" width="2.7109375" style="1"/>
    <col min="4348" max="4348" width="4.28515625" style="1" customWidth="1"/>
    <col min="4349" max="4372" width="2.7109375" style="1"/>
    <col min="4373" max="4373" width="11" style="1" customWidth="1"/>
    <col min="4374" max="4374" width="8.7109375" style="1" customWidth="1"/>
    <col min="4375" max="4375" width="10" style="1" customWidth="1"/>
    <col min="4376" max="4376" width="0" style="1" hidden="1" customWidth="1"/>
    <col min="4377" max="4377" width="1" style="1" customWidth="1"/>
    <col min="4378" max="4382" width="2.7109375" style="1"/>
    <col min="4383" max="4383" width="7.140625" style="1" customWidth="1"/>
    <col min="4384" max="4391" width="2.7109375" style="1"/>
    <col min="4392" max="4392" width="9.7109375" style="1" customWidth="1"/>
    <col min="4393" max="4603" width="2.7109375" style="1"/>
    <col min="4604" max="4604" width="4.28515625" style="1" customWidth="1"/>
    <col min="4605" max="4628" width="2.7109375" style="1"/>
    <col min="4629" max="4629" width="11" style="1" customWidth="1"/>
    <col min="4630" max="4630" width="8.7109375" style="1" customWidth="1"/>
    <col min="4631" max="4631" width="10" style="1" customWidth="1"/>
    <col min="4632" max="4632" width="0" style="1" hidden="1" customWidth="1"/>
    <col min="4633" max="4633" width="1" style="1" customWidth="1"/>
    <col min="4634" max="4638" width="2.7109375" style="1"/>
    <col min="4639" max="4639" width="7.140625" style="1" customWidth="1"/>
    <col min="4640" max="4647" width="2.7109375" style="1"/>
    <col min="4648" max="4648" width="9.7109375" style="1" customWidth="1"/>
    <col min="4649" max="4859" width="2.7109375" style="1"/>
    <col min="4860" max="4860" width="4.28515625" style="1" customWidth="1"/>
    <col min="4861" max="4884" width="2.7109375" style="1"/>
    <col min="4885" max="4885" width="11" style="1" customWidth="1"/>
    <col min="4886" max="4886" width="8.7109375" style="1" customWidth="1"/>
    <col min="4887" max="4887" width="10" style="1" customWidth="1"/>
    <col min="4888" max="4888" width="0" style="1" hidden="1" customWidth="1"/>
    <col min="4889" max="4889" width="1" style="1" customWidth="1"/>
    <col min="4890" max="4894" width="2.7109375" style="1"/>
    <col min="4895" max="4895" width="7.140625" style="1" customWidth="1"/>
    <col min="4896" max="4903" width="2.7109375" style="1"/>
    <col min="4904" max="4904" width="9.7109375" style="1" customWidth="1"/>
    <col min="4905" max="5115" width="2.7109375" style="1"/>
    <col min="5116" max="5116" width="4.28515625" style="1" customWidth="1"/>
    <col min="5117" max="5140" width="2.7109375" style="1"/>
    <col min="5141" max="5141" width="11" style="1" customWidth="1"/>
    <col min="5142" max="5142" width="8.7109375" style="1" customWidth="1"/>
    <col min="5143" max="5143" width="10" style="1" customWidth="1"/>
    <col min="5144" max="5144" width="0" style="1" hidden="1" customWidth="1"/>
    <col min="5145" max="5145" width="1" style="1" customWidth="1"/>
    <col min="5146" max="5150" width="2.7109375" style="1"/>
    <col min="5151" max="5151" width="7.140625" style="1" customWidth="1"/>
    <col min="5152" max="5159" width="2.7109375" style="1"/>
    <col min="5160" max="5160" width="9.7109375" style="1" customWidth="1"/>
    <col min="5161" max="5371" width="2.7109375" style="1"/>
    <col min="5372" max="5372" width="4.28515625" style="1" customWidth="1"/>
    <col min="5373" max="5396" width="2.7109375" style="1"/>
    <col min="5397" max="5397" width="11" style="1" customWidth="1"/>
    <col min="5398" max="5398" width="8.7109375" style="1" customWidth="1"/>
    <col min="5399" max="5399" width="10" style="1" customWidth="1"/>
    <col min="5400" max="5400" width="0" style="1" hidden="1" customWidth="1"/>
    <col min="5401" max="5401" width="1" style="1" customWidth="1"/>
    <col min="5402" max="5406" width="2.7109375" style="1"/>
    <col min="5407" max="5407" width="7.140625" style="1" customWidth="1"/>
    <col min="5408" max="5415" width="2.7109375" style="1"/>
    <col min="5416" max="5416" width="9.7109375" style="1" customWidth="1"/>
    <col min="5417" max="5627" width="2.7109375" style="1"/>
    <col min="5628" max="5628" width="4.28515625" style="1" customWidth="1"/>
    <col min="5629" max="5652" width="2.7109375" style="1"/>
    <col min="5653" max="5653" width="11" style="1" customWidth="1"/>
    <col min="5654" max="5654" width="8.7109375" style="1" customWidth="1"/>
    <col min="5655" max="5655" width="10" style="1" customWidth="1"/>
    <col min="5656" max="5656" width="0" style="1" hidden="1" customWidth="1"/>
    <col min="5657" max="5657" width="1" style="1" customWidth="1"/>
    <col min="5658" max="5662" width="2.7109375" style="1"/>
    <col min="5663" max="5663" width="7.140625" style="1" customWidth="1"/>
    <col min="5664" max="5671" width="2.7109375" style="1"/>
    <col min="5672" max="5672" width="9.7109375" style="1" customWidth="1"/>
    <col min="5673" max="5883" width="2.7109375" style="1"/>
    <col min="5884" max="5884" width="4.28515625" style="1" customWidth="1"/>
    <col min="5885" max="5908" width="2.7109375" style="1"/>
    <col min="5909" max="5909" width="11" style="1" customWidth="1"/>
    <col min="5910" max="5910" width="8.7109375" style="1" customWidth="1"/>
    <col min="5911" max="5911" width="10" style="1" customWidth="1"/>
    <col min="5912" max="5912" width="0" style="1" hidden="1" customWidth="1"/>
    <col min="5913" max="5913" width="1" style="1" customWidth="1"/>
    <col min="5914" max="5918" width="2.7109375" style="1"/>
    <col min="5919" max="5919" width="7.140625" style="1" customWidth="1"/>
    <col min="5920" max="5927" width="2.7109375" style="1"/>
    <col min="5928" max="5928" width="9.7109375" style="1" customWidth="1"/>
    <col min="5929" max="6139" width="2.7109375" style="1"/>
    <col min="6140" max="6140" width="4.28515625" style="1" customWidth="1"/>
    <col min="6141" max="6164" width="2.7109375" style="1"/>
    <col min="6165" max="6165" width="11" style="1" customWidth="1"/>
    <col min="6166" max="6166" width="8.7109375" style="1" customWidth="1"/>
    <col min="6167" max="6167" width="10" style="1" customWidth="1"/>
    <col min="6168" max="6168" width="0" style="1" hidden="1" customWidth="1"/>
    <col min="6169" max="6169" width="1" style="1" customWidth="1"/>
    <col min="6170" max="6174" width="2.7109375" style="1"/>
    <col min="6175" max="6175" width="7.140625" style="1" customWidth="1"/>
    <col min="6176" max="6183" width="2.7109375" style="1"/>
    <col min="6184" max="6184" width="9.7109375" style="1" customWidth="1"/>
    <col min="6185" max="6395" width="2.7109375" style="1"/>
    <col min="6396" max="6396" width="4.28515625" style="1" customWidth="1"/>
    <col min="6397" max="6420" width="2.7109375" style="1"/>
    <col min="6421" max="6421" width="11" style="1" customWidth="1"/>
    <col min="6422" max="6422" width="8.7109375" style="1" customWidth="1"/>
    <col min="6423" max="6423" width="10" style="1" customWidth="1"/>
    <col min="6424" max="6424" width="0" style="1" hidden="1" customWidth="1"/>
    <col min="6425" max="6425" width="1" style="1" customWidth="1"/>
    <col min="6426" max="6430" width="2.7109375" style="1"/>
    <col min="6431" max="6431" width="7.140625" style="1" customWidth="1"/>
    <col min="6432" max="6439" width="2.7109375" style="1"/>
    <col min="6440" max="6440" width="9.7109375" style="1" customWidth="1"/>
    <col min="6441" max="6651" width="2.7109375" style="1"/>
    <col min="6652" max="6652" width="4.28515625" style="1" customWidth="1"/>
    <col min="6653" max="6676" width="2.7109375" style="1"/>
    <col min="6677" max="6677" width="11" style="1" customWidth="1"/>
    <col min="6678" max="6678" width="8.7109375" style="1" customWidth="1"/>
    <col min="6679" max="6679" width="10" style="1" customWidth="1"/>
    <col min="6680" max="6680" width="0" style="1" hidden="1" customWidth="1"/>
    <col min="6681" max="6681" width="1" style="1" customWidth="1"/>
    <col min="6682" max="6686" width="2.7109375" style="1"/>
    <col min="6687" max="6687" width="7.140625" style="1" customWidth="1"/>
    <col min="6688" max="6695" width="2.7109375" style="1"/>
    <col min="6696" max="6696" width="9.7109375" style="1" customWidth="1"/>
    <col min="6697" max="6907" width="2.7109375" style="1"/>
    <col min="6908" max="6908" width="4.28515625" style="1" customWidth="1"/>
    <col min="6909" max="6932" width="2.7109375" style="1"/>
    <col min="6933" max="6933" width="11" style="1" customWidth="1"/>
    <col min="6934" max="6934" width="8.7109375" style="1" customWidth="1"/>
    <col min="6935" max="6935" width="10" style="1" customWidth="1"/>
    <col min="6936" max="6936" width="0" style="1" hidden="1" customWidth="1"/>
    <col min="6937" max="6937" width="1" style="1" customWidth="1"/>
    <col min="6938" max="6942" width="2.7109375" style="1"/>
    <col min="6943" max="6943" width="7.140625" style="1" customWidth="1"/>
    <col min="6944" max="6951" width="2.7109375" style="1"/>
    <col min="6952" max="6952" width="9.7109375" style="1" customWidth="1"/>
    <col min="6953" max="7163" width="2.7109375" style="1"/>
    <col min="7164" max="7164" width="4.28515625" style="1" customWidth="1"/>
    <col min="7165" max="7188" width="2.7109375" style="1"/>
    <col min="7189" max="7189" width="11" style="1" customWidth="1"/>
    <col min="7190" max="7190" width="8.7109375" style="1" customWidth="1"/>
    <col min="7191" max="7191" width="10" style="1" customWidth="1"/>
    <col min="7192" max="7192" width="0" style="1" hidden="1" customWidth="1"/>
    <col min="7193" max="7193" width="1" style="1" customWidth="1"/>
    <col min="7194" max="7198" width="2.7109375" style="1"/>
    <col min="7199" max="7199" width="7.140625" style="1" customWidth="1"/>
    <col min="7200" max="7207" width="2.7109375" style="1"/>
    <col min="7208" max="7208" width="9.7109375" style="1" customWidth="1"/>
    <col min="7209" max="7419" width="2.7109375" style="1"/>
    <col min="7420" max="7420" width="4.28515625" style="1" customWidth="1"/>
    <col min="7421" max="7444" width="2.7109375" style="1"/>
    <col min="7445" max="7445" width="11" style="1" customWidth="1"/>
    <col min="7446" max="7446" width="8.7109375" style="1" customWidth="1"/>
    <col min="7447" max="7447" width="10" style="1" customWidth="1"/>
    <col min="7448" max="7448" width="0" style="1" hidden="1" customWidth="1"/>
    <col min="7449" max="7449" width="1" style="1" customWidth="1"/>
    <col min="7450" max="7454" width="2.7109375" style="1"/>
    <col min="7455" max="7455" width="7.140625" style="1" customWidth="1"/>
    <col min="7456" max="7463" width="2.7109375" style="1"/>
    <col min="7464" max="7464" width="9.7109375" style="1" customWidth="1"/>
    <col min="7465" max="7675" width="2.7109375" style="1"/>
    <col min="7676" max="7676" width="4.28515625" style="1" customWidth="1"/>
    <col min="7677" max="7700" width="2.7109375" style="1"/>
    <col min="7701" max="7701" width="11" style="1" customWidth="1"/>
    <col min="7702" max="7702" width="8.7109375" style="1" customWidth="1"/>
    <col min="7703" max="7703" width="10" style="1" customWidth="1"/>
    <col min="7704" max="7704" width="0" style="1" hidden="1" customWidth="1"/>
    <col min="7705" max="7705" width="1" style="1" customWidth="1"/>
    <col min="7706" max="7710" width="2.7109375" style="1"/>
    <col min="7711" max="7711" width="7.140625" style="1" customWidth="1"/>
    <col min="7712" max="7719" width="2.7109375" style="1"/>
    <col min="7720" max="7720" width="9.7109375" style="1" customWidth="1"/>
    <col min="7721" max="7931" width="2.7109375" style="1"/>
    <col min="7932" max="7932" width="4.28515625" style="1" customWidth="1"/>
    <col min="7933" max="7956" width="2.7109375" style="1"/>
    <col min="7957" max="7957" width="11" style="1" customWidth="1"/>
    <col min="7958" max="7958" width="8.7109375" style="1" customWidth="1"/>
    <col min="7959" max="7959" width="10" style="1" customWidth="1"/>
    <col min="7960" max="7960" width="0" style="1" hidden="1" customWidth="1"/>
    <col min="7961" max="7961" width="1" style="1" customWidth="1"/>
    <col min="7962" max="7966" width="2.7109375" style="1"/>
    <col min="7967" max="7967" width="7.140625" style="1" customWidth="1"/>
    <col min="7968" max="7975" width="2.7109375" style="1"/>
    <col min="7976" max="7976" width="9.7109375" style="1" customWidth="1"/>
    <col min="7977" max="8187" width="2.7109375" style="1"/>
    <col min="8188" max="8188" width="4.28515625" style="1" customWidth="1"/>
    <col min="8189" max="8212" width="2.7109375" style="1"/>
    <col min="8213" max="8213" width="11" style="1" customWidth="1"/>
    <col min="8214" max="8214" width="8.7109375" style="1" customWidth="1"/>
    <col min="8215" max="8215" width="10" style="1" customWidth="1"/>
    <col min="8216" max="8216" width="0" style="1" hidden="1" customWidth="1"/>
    <col min="8217" max="8217" width="1" style="1" customWidth="1"/>
    <col min="8218" max="8222" width="2.7109375" style="1"/>
    <col min="8223" max="8223" width="7.140625" style="1" customWidth="1"/>
    <col min="8224" max="8231" width="2.7109375" style="1"/>
    <col min="8232" max="8232" width="9.7109375" style="1" customWidth="1"/>
    <col min="8233" max="8443" width="2.7109375" style="1"/>
    <col min="8444" max="8444" width="4.28515625" style="1" customWidth="1"/>
    <col min="8445" max="8468" width="2.7109375" style="1"/>
    <col min="8469" max="8469" width="11" style="1" customWidth="1"/>
    <col min="8470" max="8470" width="8.7109375" style="1" customWidth="1"/>
    <col min="8471" max="8471" width="10" style="1" customWidth="1"/>
    <col min="8472" max="8472" width="0" style="1" hidden="1" customWidth="1"/>
    <col min="8473" max="8473" width="1" style="1" customWidth="1"/>
    <col min="8474" max="8478" width="2.7109375" style="1"/>
    <col min="8479" max="8479" width="7.140625" style="1" customWidth="1"/>
    <col min="8480" max="8487" width="2.7109375" style="1"/>
    <col min="8488" max="8488" width="9.7109375" style="1" customWidth="1"/>
    <col min="8489" max="8699" width="2.7109375" style="1"/>
    <col min="8700" max="8700" width="4.28515625" style="1" customWidth="1"/>
    <col min="8701" max="8724" width="2.7109375" style="1"/>
    <col min="8725" max="8725" width="11" style="1" customWidth="1"/>
    <col min="8726" max="8726" width="8.7109375" style="1" customWidth="1"/>
    <col min="8727" max="8727" width="10" style="1" customWidth="1"/>
    <col min="8728" max="8728" width="0" style="1" hidden="1" customWidth="1"/>
    <col min="8729" max="8729" width="1" style="1" customWidth="1"/>
    <col min="8730" max="8734" width="2.7109375" style="1"/>
    <col min="8735" max="8735" width="7.140625" style="1" customWidth="1"/>
    <col min="8736" max="8743" width="2.7109375" style="1"/>
    <col min="8744" max="8744" width="9.7109375" style="1" customWidth="1"/>
    <col min="8745" max="8955" width="2.7109375" style="1"/>
    <col min="8956" max="8956" width="4.28515625" style="1" customWidth="1"/>
    <col min="8957" max="8980" width="2.7109375" style="1"/>
    <col min="8981" max="8981" width="11" style="1" customWidth="1"/>
    <col min="8982" max="8982" width="8.7109375" style="1" customWidth="1"/>
    <col min="8983" max="8983" width="10" style="1" customWidth="1"/>
    <col min="8984" max="8984" width="0" style="1" hidden="1" customWidth="1"/>
    <col min="8985" max="8985" width="1" style="1" customWidth="1"/>
    <col min="8986" max="8990" width="2.7109375" style="1"/>
    <col min="8991" max="8991" width="7.140625" style="1" customWidth="1"/>
    <col min="8992" max="8999" width="2.7109375" style="1"/>
    <col min="9000" max="9000" width="9.7109375" style="1" customWidth="1"/>
    <col min="9001" max="9211" width="2.7109375" style="1"/>
    <col min="9212" max="9212" width="4.28515625" style="1" customWidth="1"/>
    <col min="9213" max="9236" width="2.7109375" style="1"/>
    <col min="9237" max="9237" width="11" style="1" customWidth="1"/>
    <col min="9238" max="9238" width="8.7109375" style="1" customWidth="1"/>
    <col min="9239" max="9239" width="10" style="1" customWidth="1"/>
    <col min="9240" max="9240" width="0" style="1" hidden="1" customWidth="1"/>
    <col min="9241" max="9241" width="1" style="1" customWidth="1"/>
    <col min="9242" max="9246" width="2.7109375" style="1"/>
    <col min="9247" max="9247" width="7.140625" style="1" customWidth="1"/>
    <col min="9248" max="9255" width="2.7109375" style="1"/>
    <col min="9256" max="9256" width="9.7109375" style="1" customWidth="1"/>
    <col min="9257" max="9467" width="2.7109375" style="1"/>
    <col min="9468" max="9468" width="4.28515625" style="1" customWidth="1"/>
    <col min="9469" max="9492" width="2.7109375" style="1"/>
    <col min="9493" max="9493" width="11" style="1" customWidth="1"/>
    <col min="9494" max="9494" width="8.7109375" style="1" customWidth="1"/>
    <col min="9495" max="9495" width="10" style="1" customWidth="1"/>
    <col min="9496" max="9496" width="0" style="1" hidden="1" customWidth="1"/>
    <col min="9497" max="9497" width="1" style="1" customWidth="1"/>
    <col min="9498" max="9502" width="2.7109375" style="1"/>
    <col min="9503" max="9503" width="7.140625" style="1" customWidth="1"/>
    <col min="9504" max="9511" width="2.7109375" style="1"/>
    <col min="9512" max="9512" width="9.7109375" style="1" customWidth="1"/>
    <col min="9513" max="9723" width="2.7109375" style="1"/>
    <col min="9724" max="9724" width="4.28515625" style="1" customWidth="1"/>
    <col min="9725" max="9748" width="2.7109375" style="1"/>
    <col min="9749" max="9749" width="11" style="1" customWidth="1"/>
    <col min="9750" max="9750" width="8.7109375" style="1" customWidth="1"/>
    <col min="9751" max="9751" width="10" style="1" customWidth="1"/>
    <col min="9752" max="9752" width="0" style="1" hidden="1" customWidth="1"/>
    <col min="9753" max="9753" width="1" style="1" customWidth="1"/>
    <col min="9754" max="9758" width="2.7109375" style="1"/>
    <col min="9759" max="9759" width="7.140625" style="1" customWidth="1"/>
    <col min="9760" max="9767" width="2.7109375" style="1"/>
    <col min="9768" max="9768" width="9.7109375" style="1" customWidth="1"/>
    <col min="9769" max="9979" width="2.7109375" style="1"/>
    <col min="9980" max="9980" width="4.28515625" style="1" customWidth="1"/>
    <col min="9981" max="10004" width="2.7109375" style="1"/>
    <col min="10005" max="10005" width="11" style="1" customWidth="1"/>
    <col min="10006" max="10006" width="8.7109375" style="1" customWidth="1"/>
    <col min="10007" max="10007" width="10" style="1" customWidth="1"/>
    <col min="10008" max="10008" width="0" style="1" hidden="1" customWidth="1"/>
    <col min="10009" max="10009" width="1" style="1" customWidth="1"/>
    <col min="10010" max="10014" width="2.7109375" style="1"/>
    <col min="10015" max="10015" width="7.140625" style="1" customWidth="1"/>
    <col min="10016" max="10023" width="2.7109375" style="1"/>
    <col min="10024" max="10024" width="9.7109375" style="1" customWidth="1"/>
    <col min="10025" max="10235" width="2.7109375" style="1"/>
    <col min="10236" max="10236" width="4.28515625" style="1" customWidth="1"/>
    <col min="10237" max="10260" width="2.7109375" style="1"/>
    <col min="10261" max="10261" width="11" style="1" customWidth="1"/>
    <col min="10262" max="10262" width="8.7109375" style="1" customWidth="1"/>
    <col min="10263" max="10263" width="10" style="1" customWidth="1"/>
    <col min="10264" max="10264" width="0" style="1" hidden="1" customWidth="1"/>
    <col min="10265" max="10265" width="1" style="1" customWidth="1"/>
    <col min="10266" max="10270" width="2.7109375" style="1"/>
    <col min="10271" max="10271" width="7.140625" style="1" customWidth="1"/>
    <col min="10272" max="10279" width="2.7109375" style="1"/>
    <col min="10280" max="10280" width="9.7109375" style="1" customWidth="1"/>
    <col min="10281" max="10491" width="2.7109375" style="1"/>
    <col min="10492" max="10492" width="4.28515625" style="1" customWidth="1"/>
    <col min="10493" max="10516" width="2.7109375" style="1"/>
    <col min="10517" max="10517" width="11" style="1" customWidth="1"/>
    <col min="10518" max="10518" width="8.7109375" style="1" customWidth="1"/>
    <col min="10519" max="10519" width="10" style="1" customWidth="1"/>
    <col min="10520" max="10520" width="0" style="1" hidden="1" customWidth="1"/>
    <col min="10521" max="10521" width="1" style="1" customWidth="1"/>
    <col min="10522" max="10526" width="2.7109375" style="1"/>
    <col min="10527" max="10527" width="7.140625" style="1" customWidth="1"/>
    <col min="10528" max="10535" width="2.7109375" style="1"/>
    <col min="10536" max="10536" width="9.7109375" style="1" customWidth="1"/>
    <col min="10537" max="10747" width="2.7109375" style="1"/>
    <col min="10748" max="10748" width="4.28515625" style="1" customWidth="1"/>
    <col min="10749" max="10772" width="2.7109375" style="1"/>
    <col min="10773" max="10773" width="11" style="1" customWidth="1"/>
    <col min="10774" max="10774" width="8.7109375" style="1" customWidth="1"/>
    <col min="10775" max="10775" width="10" style="1" customWidth="1"/>
    <col min="10776" max="10776" width="0" style="1" hidden="1" customWidth="1"/>
    <col min="10777" max="10777" width="1" style="1" customWidth="1"/>
    <col min="10778" max="10782" width="2.7109375" style="1"/>
    <col min="10783" max="10783" width="7.140625" style="1" customWidth="1"/>
    <col min="10784" max="10791" width="2.7109375" style="1"/>
    <col min="10792" max="10792" width="9.7109375" style="1" customWidth="1"/>
    <col min="10793" max="11003" width="2.7109375" style="1"/>
    <col min="11004" max="11004" width="4.28515625" style="1" customWidth="1"/>
    <col min="11005" max="11028" width="2.7109375" style="1"/>
    <col min="11029" max="11029" width="11" style="1" customWidth="1"/>
    <col min="11030" max="11030" width="8.7109375" style="1" customWidth="1"/>
    <col min="11031" max="11031" width="10" style="1" customWidth="1"/>
    <col min="11032" max="11032" width="0" style="1" hidden="1" customWidth="1"/>
    <col min="11033" max="11033" width="1" style="1" customWidth="1"/>
    <col min="11034" max="11038" width="2.7109375" style="1"/>
    <col min="11039" max="11039" width="7.140625" style="1" customWidth="1"/>
    <col min="11040" max="11047" width="2.7109375" style="1"/>
    <col min="11048" max="11048" width="9.7109375" style="1" customWidth="1"/>
    <col min="11049" max="11259" width="2.7109375" style="1"/>
    <col min="11260" max="11260" width="4.28515625" style="1" customWidth="1"/>
    <col min="11261" max="11284" width="2.7109375" style="1"/>
    <col min="11285" max="11285" width="11" style="1" customWidth="1"/>
    <col min="11286" max="11286" width="8.7109375" style="1" customWidth="1"/>
    <col min="11287" max="11287" width="10" style="1" customWidth="1"/>
    <col min="11288" max="11288" width="0" style="1" hidden="1" customWidth="1"/>
    <col min="11289" max="11289" width="1" style="1" customWidth="1"/>
    <col min="11290" max="11294" width="2.7109375" style="1"/>
    <col min="11295" max="11295" width="7.140625" style="1" customWidth="1"/>
    <col min="11296" max="11303" width="2.7109375" style="1"/>
    <col min="11304" max="11304" width="9.7109375" style="1" customWidth="1"/>
    <col min="11305" max="11515" width="2.7109375" style="1"/>
    <col min="11516" max="11516" width="4.28515625" style="1" customWidth="1"/>
    <col min="11517" max="11540" width="2.7109375" style="1"/>
    <col min="11541" max="11541" width="11" style="1" customWidth="1"/>
    <col min="11542" max="11542" width="8.7109375" style="1" customWidth="1"/>
    <col min="11543" max="11543" width="10" style="1" customWidth="1"/>
    <col min="11544" max="11544" width="0" style="1" hidden="1" customWidth="1"/>
    <col min="11545" max="11545" width="1" style="1" customWidth="1"/>
    <col min="11546" max="11550" width="2.7109375" style="1"/>
    <col min="11551" max="11551" width="7.140625" style="1" customWidth="1"/>
    <col min="11552" max="11559" width="2.7109375" style="1"/>
    <col min="11560" max="11560" width="9.7109375" style="1" customWidth="1"/>
    <col min="11561" max="11771" width="2.7109375" style="1"/>
    <col min="11772" max="11772" width="4.28515625" style="1" customWidth="1"/>
    <col min="11773" max="11796" width="2.7109375" style="1"/>
    <col min="11797" max="11797" width="11" style="1" customWidth="1"/>
    <col min="11798" max="11798" width="8.7109375" style="1" customWidth="1"/>
    <col min="11799" max="11799" width="10" style="1" customWidth="1"/>
    <col min="11800" max="11800" width="0" style="1" hidden="1" customWidth="1"/>
    <col min="11801" max="11801" width="1" style="1" customWidth="1"/>
    <col min="11802" max="11806" width="2.7109375" style="1"/>
    <col min="11807" max="11807" width="7.140625" style="1" customWidth="1"/>
    <col min="11808" max="11815" width="2.7109375" style="1"/>
    <col min="11816" max="11816" width="9.7109375" style="1" customWidth="1"/>
    <col min="11817" max="12027" width="2.7109375" style="1"/>
    <col min="12028" max="12028" width="4.28515625" style="1" customWidth="1"/>
    <col min="12029" max="12052" width="2.7109375" style="1"/>
    <col min="12053" max="12053" width="11" style="1" customWidth="1"/>
    <col min="12054" max="12054" width="8.7109375" style="1" customWidth="1"/>
    <col min="12055" max="12055" width="10" style="1" customWidth="1"/>
    <col min="12056" max="12056" width="0" style="1" hidden="1" customWidth="1"/>
    <col min="12057" max="12057" width="1" style="1" customWidth="1"/>
    <col min="12058" max="12062" width="2.7109375" style="1"/>
    <col min="12063" max="12063" width="7.140625" style="1" customWidth="1"/>
    <col min="12064" max="12071" width="2.7109375" style="1"/>
    <col min="12072" max="12072" width="9.7109375" style="1" customWidth="1"/>
    <col min="12073" max="12283" width="2.7109375" style="1"/>
    <col min="12284" max="12284" width="4.28515625" style="1" customWidth="1"/>
    <col min="12285" max="12308" width="2.7109375" style="1"/>
    <col min="12309" max="12309" width="11" style="1" customWidth="1"/>
    <col min="12310" max="12310" width="8.7109375" style="1" customWidth="1"/>
    <col min="12311" max="12311" width="10" style="1" customWidth="1"/>
    <col min="12312" max="12312" width="0" style="1" hidden="1" customWidth="1"/>
    <col min="12313" max="12313" width="1" style="1" customWidth="1"/>
    <col min="12314" max="12318" width="2.7109375" style="1"/>
    <col min="12319" max="12319" width="7.140625" style="1" customWidth="1"/>
    <col min="12320" max="12327" width="2.7109375" style="1"/>
    <col min="12328" max="12328" width="9.7109375" style="1" customWidth="1"/>
    <col min="12329" max="12539" width="2.7109375" style="1"/>
    <col min="12540" max="12540" width="4.28515625" style="1" customWidth="1"/>
    <col min="12541" max="12564" width="2.7109375" style="1"/>
    <col min="12565" max="12565" width="11" style="1" customWidth="1"/>
    <col min="12566" max="12566" width="8.7109375" style="1" customWidth="1"/>
    <col min="12567" max="12567" width="10" style="1" customWidth="1"/>
    <col min="12568" max="12568" width="0" style="1" hidden="1" customWidth="1"/>
    <col min="12569" max="12569" width="1" style="1" customWidth="1"/>
    <col min="12570" max="12574" width="2.7109375" style="1"/>
    <col min="12575" max="12575" width="7.140625" style="1" customWidth="1"/>
    <col min="12576" max="12583" width="2.7109375" style="1"/>
    <col min="12584" max="12584" width="9.7109375" style="1" customWidth="1"/>
    <col min="12585" max="12795" width="2.7109375" style="1"/>
    <col min="12796" max="12796" width="4.28515625" style="1" customWidth="1"/>
    <col min="12797" max="12820" width="2.7109375" style="1"/>
    <col min="12821" max="12821" width="11" style="1" customWidth="1"/>
    <col min="12822" max="12822" width="8.7109375" style="1" customWidth="1"/>
    <col min="12823" max="12823" width="10" style="1" customWidth="1"/>
    <col min="12824" max="12824" width="0" style="1" hidden="1" customWidth="1"/>
    <col min="12825" max="12825" width="1" style="1" customWidth="1"/>
    <col min="12826" max="12830" width="2.7109375" style="1"/>
    <col min="12831" max="12831" width="7.140625" style="1" customWidth="1"/>
    <col min="12832" max="12839" width="2.7109375" style="1"/>
    <col min="12840" max="12840" width="9.7109375" style="1" customWidth="1"/>
    <col min="12841" max="13051" width="2.7109375" style="1"/>
    <col min="13052" max="13052" width="4.28515625" style="1" customWidth="1"/>
    <col min="13053" max="13076" width="2.7109375" style="1"/>
    <col min="13077" max="13077" width="11" style="1" customWidth="1"/>
    <col min="13078" max="13078" width="8.7109375" style="1" customWidth="1"/>
    <col min="13079" max="13079" width="10" style="1" customWidth="1"/>
    <col min="13080" max="13080" width="0" style="1" hidden="1" customWidth="1"/>
    <col min="13081" max="13081" width="1" style="1" customWidth="1"/>
    <col min="13082" max="13086" width="2.7109375" style="1"/>
    <col min="13087" max="13087" width="7.140625" style="1" customWidth="1"/>
    <col min="13088" max="13095" width="2.7109375" style="1"/>
    <col min="13096" max="13096" width="9.7109375" style="1" customWidth="1"/>
    <col min="13097" max="13307" width="2.7109375" style="1"/>
    <col min="13308" max="13308" width="4.28515625" style="1" customWidth="1"/>
    <col min="13309" max="13332" width="2.7109375" style="1"/>
    <col min="13333" max="13333" width="11" style="1" customWidth="1"/>
    <col min="13334" max="13334" width="8.7109375" style="1" customWidth="1"/>
    <col min="13335" max="13335" width="10" style="1" customWidth="1"/>
    <col min="13336" max="13336" width="0" style="1" hidden="1" customWidth="1"/>
    <col min="13337" max="13337" width="1" style="1" customWidth="1"/>
    <col min="13338" max="13342" width="2.7109375" style="1"/>
    <col min="13343" max="13343" width="7.140625" style="1" customWidth="1"/>
    <col min="13344" max="13351" width="2.7109375" style="1"/>
    <col min="13352" max="13352" width="9.7109375" style="1" customWidth="1"/>
    <col min="13353" max="13563" width="2.7109375" style="1"/>
    <col min="13564" max="13564" width="4.28515625" style="1" customWidth="1"/>
    <col min="13565" max="13588" width="2.7109375" style="1"/>
    <col min="13589" max="13589" width="11" style="1" customWidth="1"/>
    <col min="13590" max="13590" width="8.7109375" style="1" customWidth="1"/>
    <col min="13591" max="13591" width="10" style="1" customWidth="1"/>
    <col min="13592" max="13592" width="0" style="1" hidden="1" customWidth="1"/>
    <col min="13593" max="13593" width="1" style="1" customWidth="1"/>
    <col min="13594" max="13598" width="2.7109375" style="1"/>
    <col min="13599" max="13599" width="7.140625" style="1" customWidth="1"/>
    <col min="13600" max="13607" width="2.7109375" style="1"/>
    <col min="13608" max="13608" width="9.7109375" style="1" customWidth="1"/>
    <col min="13609" max="13819" width="2.7109375" style="1"/>
    <col min="13820" max="13820" width="4.28515625" style="1" customWidth="1"/>
    <col min="13821" max="13844" width="2.7109375" style="1"/>
    <col min="13845" max="13845" width="11" style="1" customWidth="1"/>
    <col min="13846" max="13846" width="8.7109375" style="1" customWidth="1"/>
    <col min="13847" max="13847" width="10" style="1" customWidth="1"/>
    <col min="13848" max="13848" width="0" style="1" hidden="1" customWidth="1"/>
    <col min="13849" max="13849" width="1" style="1" customWidth="1"/>
    <col min="13850" max="13854" width="2.7109375" style="1"/>
    <col min="13855" max="13855" width="7.140625" style="1" customWidth="1"/>
    <col min="13856" max="13863" width="2.7109375" style="1"/>
    <col min="13864" max="13864" width="9.7109375" style="1" customWidth="1"/>
    <col min="13865" max="14075" width="2.7109375" style="1"/>
    <col min="14076" max="14076" width="4.28515625" style="1" customWidth="1"/>
    <col min="14077" max="14100" width="2.7109375" style="1"/>
    <col min="14101" max="14101" width="11" style="1" customWidth="1"/>
    <col min="14102" max="14102" width="8.7109375" style="1" customWidth="1"/>
    <col min="14103" max="14103" width="10" style="1" customWidth="1"/>
    <col min="14104" max="14104" width="0" style="1" hidden="1" customWidth="1"/>
    <col min="14105" max="14105" width="1" style="1" customWidth="1"/>
    <col min="14106" max="14110" width="2.7109375" style="1"/>
    <col min="14111" max="14111" width="7.140625" style="1" customWidth="1"/>
    <col min="14112" max="14119" width="2.7109375" style="1"/>
    <col min="14120" max="14120" width="9.7109375" style="1" customWidth="1"/>
    <col min="14121" max="14331" width="2.7109375" style="1"/>
    <col min="14332" max="14332" width="4.28515625" style="1" customWidth="1"/>
    <col min="14333" max="14356" width="2.7109375" style="1"/>
    <col min="14357" max="14357" width="11" style="1" customWidth="1"/>
    <col min="14358" max="14358" width="8.7109375" style="1" customWidth="1"/>
    <col min="14359" max="14359" width="10" style="1" customWidth="1"/>
    <col min="14360" max="14360" width="0" style="1" hidden="1" customWidth="1"/>
    <col min="14361" max="14361" width="1" style="1" customWidth="1"/>
    <col min="14362" max="14366" width="2.7109375" style="1"/>
    <col min="14367" max="14367" width="7.140625" style="1" customWidth="1"/>
    <col min="14368" max="14375" width="2.7109375" style="1"/>
    <col min="14376" max="14376" width="9.7109375" style="1" customWidth="1"/>
    <col min="14377" max="14587" width="2.7109375" style="1"/>
    <col min="14588" max="14588" width="4.28515625" style="1" customWidth="1"/>
    <col min="14589" max="14612" width="2.7109375" style="1"/>
    <col min="14613" max="14613" width="11" style="1" customWidth="1"/>
    <col min="14614" max="14614" width="8.7109375" style="1" customWidth="1"/>
    <col min="14615" max="14615" width="10" style="1" customWidth="1"/>
    <col min="14616" max="14616" width="0" style="1" hidden="1" customWidth="1"/>
    <col min="14617" max="14617" width="1" style="1" customWidth="1"/>
    <col min="14618" max="14622" width="2.7109375" style="1"/>
    <col min="14623" max="14623" width="7.140625" style="1" customWidth="1"/>
    <col min="14624" max="14631" width="2.7109375" style="1"/>
    <col min="14632" max="14632" width="9.7109375" style="1" customWidth="1"/>
    <col min="14633" max="14843" width="2.7109375" style="1"/>
    <col min="14844" max="14844" width="4.28515625" style="1" customWidth="1"/>
    <col min="14845" max="14868" width="2.7109375" style="1"/>
    <col min="14869" max="14869" width="11" style="1" customWidth="1"/>
    <col min="14870" max="14870" width="8.7109375" style="1" customWidth="1"/>
    <col min="14871" max="14871" width="10" style="1" customWidth="1"/>
    <col min="14872" max="14872" width="0" style="1" hidden="1" customWidth="1"/>
    <col min="14873" max="14873" width="1" style="1" customWidth="1"/>
    <col min="14874" max="14878" width="2.7109375" style="1"/>
    <col min="14879" max="14879" width="7.140625" style="1" customWidth="1"/>
    <col min="14880" max="14887" width="2.7109375" style="1"/>
    <col min="14888" max="14888" width="9.7109375" style="1" customWidth="1"/>
    <col min="14889" max="15099" width="2.7109375" style="1"/>
    <col min="15100" max="15100" width="4.28515625" style="1" customWidth="1"/>
    <col min="15101" max="15124" width="2.7109375" style="1"/>
    <col min="15125" max="15125" width="11" style="1" customWidth="1"/>
    <col min="15126" max="15126" width="8.7109375" style="1" customWidth="1"/>
    <col min="15127" max="15127" width="10" style="1" customWidth="1"/>
    <col min="15128" max="15128" width="0" style="1" hidden="1" customWidth="1"/>
    <col min="15129" max="15129" width="1" style="1" customWidth="1"/>
    <col min="15130" max="15134" width="2.7109375" style="1"/>
    <col min="15135" max="15135" width="7.140625" style="1" customWidth="1"/>
    <col min="15136" max="15143" width="2.7109375" style="1"/>
    <col min="15144" max="15144" width="9.7109375" style="1" customWidth="1"/>
    <col min="15145" max="15355" width="2.7109375" style="1"/>
    <col min="15356" max="15356" width="4.28515625" style="1" customWidth="1"/>
    <col min="15357" max="15380" width="2.7109375" style="1"/>
    <col min="15381" max="15381" width="11" style="1" customWidth="1"/>
    <col min="15382" max="15382" width="8.7109375" style="1" customWidth="1"/>
    <col min="15383" max="15383" width="10" style="1" customWidth="1"/>
    <col min="15384" max="15384" width="0" style="1" hidden="1" customWidth="1"/>
    <col min="15385" max="15385" width="1" style="1" customWidth="1"/>
    <col min="15386" max="15390" width="2.7109375" style="1"/>
    <col min="15391" max="15391" width="7.140625" style="1" customWidth="1"/>
    <col min="15392" max="15399" width="2.7109375" style="1"/>
    <col min="15400" max="15400" width="9.7109375" style="1" customWidth="1"/>
    <col min="15401" max="15611" width="2.7109375" style="1"/>
    <col min="15612" max="15612" width="4.28515625" style="1" customWidth="1"/>
    <col min="15613" max="15636" width="2.7109375" style="1"/>
    <col min="15637" max="15637" width="11" style="1" customWidth="1"/>
    <col min="15638" max="15638" width="8.7109375" style="1" customWidth="1"/>
    <col min="15639" max="15639" width="10" style="1" customWidth="1"/>
    <col min="15640" max="15640" width="0" style="1" hidden="1" customWidth="1"/>
    <col min="15641" max="15641" width="1" style="1" customWidth="1"/>
    <col min="15642" max="15646" width="2.7109375" style="1"/>
    <col min="15647" max="15647" width="7.140625" style="1" customWidth="1"/>
    <col min="15648" max="15655" width="2.7109375" style="1"/>
    <col min="15656" max="15656" width="9.7109375" style="1" customWidth="1"/>
    <col min="15657" max="15867" width="2.7109375" style="1"/>
    <col min="15868" max="15868" width="4.28515625" style="1" customWidth="1"/>
    <col min="15869" max="15892" width="2.7109375" style="1"/>
    <col min="15893" max="15893" width="11" style="1" customWidth="1"/>
    <col min="15894" max="15894" width="8.7109375" style="1" customWidth="1"/>
    <col min="15895" max="15895" width="10" style="1" customWidth="1"/>
    <col min="15896" max="15896" width="0" style="1" hidden="1" customWidth="1"/>
    <col min="15897" max="15897" width="1" style="1" customWidth="1"/>
    <col min="15898" max="15902" width="2.7109375" style="1"/>
    <col min="15903" max="15903" width="7.140625" style="1" customWidth="1"/>
    <col min="15904" max="15911" width="2.7109375" style="1"/>
    <col min="15912" max="15912" width="9.7109375" style="1" customWidth="1"/>
    <col min="15913" max="16123" width="2.7109375" style="1"/>
    <col min="16124" max="16124" width="4.28515625" style="1" customWidth="1"/>
    <col min="16125" max="16148" width="2.7109375" style="1"/>
    <col min="16149" max="16149" width="11" style="1" customWidth="1"/>
    <col min="16150" max="16150" width="8.7109375" style="1" customWidth="1"/>
    <col min="16151" max="16151" width="10" style="1" customWidth="1"/>
    <col min="16152" max="16152" width="0" style="1" hidden="1" customWidth="1"/>
    <col min="16153" max="16153" width="1" style="1" customWidth="1"/>
    <col min="16154" max="16158" width="2.7109375" style="1"/>
    <col min="16159" max="16159" width="7.140625" style="1" customWidth="1"/>
    <col min="16160" max="16167" width="2.7109375" style="1"/>
    <col min="16168" max="16168" width="9.7109375" style="1" customWidth="1"/>
    <col min="16169" max="16384" width="2.7109375" style="1"/>
  </cols>
  <sheetData>
    <row r="1" spans="1:3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9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9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9" ht="3.9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9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3" t="s">
        <v>3</v>
      </c>
      <c r="AI5" s="64"/>
      <c r="AJ5" s="65"/>
    </row>
    <row r="6" spans="1:39" x14ac:dyDescent="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3" t="s">
        <v>5</v>
      </c>
      <c r="AI6" s="64"/>
      <c r="AJ6" s="65"/>
    </row>
    <row r="7" spans="1:39" x14ac:dyDescent="0.25">
      <c r="A7" s="77" t="s">
        <v>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2"/>
      <c r="AH7" s="63"/>
      <c r="AI7" s="64"/>
      <c r="AJ7" s="65"/>
    </row>
    <row r="8" spans="1:39" ht="32.25" customHeight="1" x14ac:dyDescent="0.25">
      <c r="A8" s="78" t="s">
        <v>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62"/>
      <c r="AH8" s="62"/>
      <c r="AI8" s="62"/>
      <c r="AJ8" s="62"/>
    </row>
    <row r="9" spans="1:39" ht="23.2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6"/>
      <c r="N9" s="67" t="s">
        <v>8</v>
      </c>
      <c r="O9" s="68"/>
      <c r="P9" s="68"/>
      <c r="Q9" s="68"/>
      <c r="R9" s="69"/>
      <c r="S9" s="67" t="s">
        <v>9</v>
      </c>
      <c r="T9" s="68"/>
      <c r="U9" s="68"/>
      <c r="V9" s="68"/>
      <c r="W9" s="68"/>
      <c r="X9" s="69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9" ht="18.75" customHeight="1" x14ac:dyDescent="0.25">
      <c r="A10" s="72" t="s">
        <v>10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67"/>
      <c r="O10" s="68"/>
      <c r="P10" s="68"/>
      <c r="Q10" s="68"/>
      <c r="R10" s="69"/>
      <c r="S10" s="74" t="s">
        <v>89</v>
      </c>
      <c r="T10" s="75"/>
      <c r="U10" s="75"/>
      <c r="V10" s="75"/>
      <c r="W10" s="75"/>
      <c r="X10" s="76"/>
      <c r="Y10" s="70" t="s">
        <v>68</v>
      </c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9" ht="21" customHeight="1" x14ac:dyDescent="0.25">
      <c r="A11" s="83" t="s">
        <v>65</v>
      </c>
      <c r="B11" s="83"/>
      <c r="C11" s="83"/>
      <c r="D11" s="83"/>
      <c r="E11" s="83"/>
      <c r="F11" s="83"/>
      <c r="G11" s="83"/>
      <c r="H11" s="15" t="s">
        <v>11</v>
      </c>
      <c r="I11" s="77" t="s">
        <v>55</v>
      </c>
      <c r="J11" s="77"/>
      <c r="K11" s="77"/>
      <c r="L11" s="16" t="s">
        <v>12</v>
      </c>
      <c r="M11" s="17" t="s">
        <v>54</v>
      </c>
      <c r="N11" s="82" t="s">
        <v>13</v>
      </c>
      <c r="O11" s="8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9" ht="12.75" customHeight="1" x14ac:dyDescent="0.25">
      <c r="A12" s="61" t="s">
        <v>69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2" t="s">
        <v>70</v>
      </c>
      <c r="AC12" s="1" t="s">
        <v>71</v>
      </c>
      <c r="AD12" s="77"/>
      <c r="AE12" s="77"/>
      <c r="AF12" s="77"/>
      <c r="AG12" s="1" t="s">
        <v>14</v>
      </c>
      <c r="AH12" s="84"/>
      <c r="AI12" s="84"/>
      <c r="AJ12" s="3"/>
    </row>
    <row r="13" spans="1:39" ht="6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39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 t="s">
        <v>15</v>
      </c>
      <c r="Z14" s="62"/>
      <c r="AA14" s="62"/>
      <c r="AB14" s="62"/>
      <c r="AD14" s="79" t="s">
        <v>66</v>
      </c>
      <c r="AE14" s="79"/>
      <c r="AF14" s="79"/>
      <c r="AG14" s="80" t="s">
        <v>67</v>
      </c>
      <c r="AH14" s="80"/>
      <c r="AI14" s="80"/>
      <c r="AJ14" s="80"/>
    </row>
    <row r="15" spans="1:39" ht="8.1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1:39" ht="47.1" customHeight="1" x14ac:dyDescent="0.25">
      <c r="A16" s="107" t="s">
        <v>16</v>
      </c>
      <c r="B16" s="108"/>
      <c r="C16" s="108"/>
      <c r="D16" s="108"/>
      <c r="E16" s="108"/>
      <c r="F16" s="108"/>
      <c r="G16" s="108"/>
      <c r="H16" s="108"/>
      <c r="I16" s="99" t="s">
        <v>17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4"/>
      <c r="W16" s="99" t="s">
        <v>18</v>
      </c>
      <c r="X16" s="99" t="s">
        <v>83</v>
      </c>
      <c r="Y16" s="103"/>
      <c r="Z16" s="103"/>
      <c r="AA16" s="104"/>
      <c r="AB16" s="107" t="s">
        <v>84</v>
      </c>
      <c r="AC16" s="108"/>
      <c r="AD16" s="108"/>
      <c r="AE16" s="108"/>
      <c r="AF16" s="99" t="s">
        <v>86</v>
      </c>
      <c r="AG16" s="99" t="s">
        <v>80</v>
      </c>
      <c r="AH16" s="101" t="s">
        <v>81</v>
      </c>
      <c r="AI16" s="99" t="s">
        <v>19</v>
      </c>
      <c r="AJ16" s="103"/>
      <c r="AK16" s="103"/>
      <c r="AL16" s="103"/>
      <c r="AM16" s="104"/>
    </row>
    <row r="17" spans="1:42" ht="33" customHeight="1" x14ac:dyDescent="0.25">
      <c r="A17" s="107" t="s">
        <v>20</v>
      </c>
      <c r="B17" s="108"/>
      <c r="C17" s="108"/>
      <c r="D17" s="108"/>
      <c r="E17" s="108"/>
      <c r="F17" s="108"/>
      <c r="G17" s="109"/>
      <c r="H17" s="4" t="s">
        <v>21</v>
      </c>
      <c r="I17" s="100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100"/>
      <c r="X17" s="100"/>
      <c r="Y17" s="105"/>
      <c r="Z17" s="105"/>
      <c r="AA17" s="106"/>
      <c r="AB17" s="5"/>
      <c r="AC17" s="5" t="s">
        <v>79</v>
      </c>
      <c r="AD17" s="107" t="s">
        <v>22</v>
      </c>
      <c r="AE17" s="108"/>
      <c r="AF17" s="100"/>
      <c r="AG17" s="100"/>
      <c r="AH17" s="102"/>
      <c r="AI17" s="100"/>
      <c r="AJ17" s="105"/>
      <c r="AK17" s="105"/>
      <c r="AL17" s="105"/>
      <c r="AM17" s="106"/>
    </row>
    <row r="18" spans="1:42" ht="11.1" customHeight="1" x14ac:dyDescent="0.25">
      <c r="A18" s="107" t="s">
        <v>23</v>
      </c>
      <c r="B18" s="108"/>
      <c r="C18" s="108"/>
      <c r="D18" s="108"/>
      <c r="E18" s="108"/>
      <c r="F18" s="108"/>
      <c r="G18" s="109"/>
      <c r="H18" s="4" t="s">
        <v>24</v>
      </c>
      <c r="I18" s="107" t="s">
        <v>25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4" t="s">
        <v>26</v>
      </c>
      <c r="X18" s="107" t="s">
        <v>27</v>
      </c>
      <c r="Y18" s="108"/>
      <c r="Z18" s="108"/>
      <c r="AA18" s="109"/>
      <c r="AB18" s="5" t="s">
        <v>28</v>
      </c>
      <c r="AC18" s="5" t="s">
        <v>85</v>
      </c>
      <c r="AD18" s="107" t="s">
        <v>29</v>
      </c>
      <c r="AE18" s="108"/>
      <c r="AF18" s="4" t="s">
        <v>30</v>
      </c>
      <c r="AG18" s="4" t="s">
        <v>31</v>
      </c>
      <c r="AH18" s="4" t="s">
        <v>32</v>
      </c>
      <c r="AI18" s="107" t="s">
        <v>33</v>
      </c>
      <c r="AJ18" s="108"/>
      <c r="AK18" s="108"/>
      <c r="AL18" s="108"/>
      <c r="AM18" s="109"/>
    </row>
    <row r="19" spans="1:42" ht="27.75" customHeight="1" x14ac:dyDescent="0.25">
      <c r="A19" s="85" t="s">
        <v>77</v>
      </c>
      <c r="B19" s="86"/>
      <c r="C19" s="86"/>
      <c r="D19" s="86"/>
      <c r="E19" s="86"/>
      <c r="F19" s="86"/>
      <c r="G19" s="87"/>
      <c r="H19" s="18" t="s">
        <v>11</v>
      </c>
      <c r="I19" s="88" t="s">
        <v>57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19">
        <v>1</v>
      </c>
      <c r="X19" s="91">
        <v>29000</v>
      </c>
      <c r="Y19" s="92"/>
      <c r="Z19" s="92"/>
      <c r="AA19" s="93"/>
      <c r="AB19" s="55"/>
      <c r="AC19" s="55"/>
      <c r="AD19" s="91">
        <f>W19*X19*0.15</f>
        <v>4350</v>
      </c>
      <c r="AE19" s="92"/>
      <c r="AF19" s="20">
        <f>X19+AD19</f>
        <v>33350</v>
      </c>
      <c r="AG19" s="21">
        <v>12</v>
      </c>
      <c r="AH19" s="22">
        <f>AF19*AG19</f>
        <v>400200</v>
      </c>
      <c r="AI19" s="94"/>
      <c r="AJ19" s="95"/>
      <c r="AK19" s="95"/>
      <c r="AL19" s="95"/>
      <c r="AM19" s="96"/>
      <c r="AN19" s="97"/>
      <c r="AO19" s="98"/>
      <c r="AP19" s="98"/>
    </row>
    <row r="20" spans="1:42" s="9" customFormat="1" ht="21.95" customHeight="1" x14ac:dyDescent="0.25">
      <c r="A20" s="18"/>
      <c r="B20" s="56"/>
      <c r="C20" s="56"/>
      <c r="D20" s="56"/>
      <c r="E20" s="56"/>
      <c r="F20" s="56"/>
      <c r="G20" s="57"/>
      <c r="H20" s="18" t="s">
        <v>11</v>
      </c>
      <c r="I20" s="88" t="s">
        <v>58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19">
        <v>0.5</v>
      </c>
      <c r="X20" s="91">
        <v>20300</v>
      </c>
      <c r="Y20" s="92"/>
      <c r="Z20" s="92"/>
      <c r="AA20" s="93"/>
      <c r="AB20" s="55"/>
      <c r="AC20" s="55"/>
      <c r="AD20" s="91">
        <f>W20*X20*0.15</f>
        <v>1522.5</v>
      </c>
      <c r="AE20" s="92"/>
      <c r="AF20" s="20">
        <f>W20*X20+AD20</f>
        <v>11672.5</v>
      </c>
      <c r="AG20" s="21">
        <v>7</v>
      </c>
      <c r="AH20" s="22">
        <f>AF20*AG20</f>
        <v>81707.5</v>
      </c>
      <c r="AI20" s="113" t="s">
        <v>74</v>
      </c>
      <c r="AJ20" s="114"/>
      <c r="AK20" s="114"/>
      <c r="AL20" s="114"/>
      <c r="AM20" s="115"/>
      <c r="AN20" s="10"/>
      <c r="AO20" s="11"/>
      <c r="AP20" s="11"/>
    </row>
    <row r="21" spans="1:42" ht="21.95" customHeight="1" x14ac:dyDescent="0.25">
      <c r="A21" s="18"/>
      <c r="B21" s="56"/>
      <c r="C21" s="56"/>
      <c r="D21" s="56"/>
      <c r="E21" s="56"/>
      <c r="F21" s="56"/>
      <c r="G21" s="57"/>
      <c r="H21" s="18" t="s">
        <v>11</v>
      </c>
      <c r="I21" s="88" t="s">
        <v>34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19">
        <v>1</v>
      </c>
      <c r="X21" s="91">
        <v>11280</v>
      </c>
      <c r="Y21" s="92"/>
      <c r="Z21" s="92"/>
      <c r="AA21" s="93"/>
      <c r="AB21" s="55"/>
      <c r="AC21" s="55"/>
      <c r="AD21" s="91">
        <f t="shared" ref="AD21:AD36" si="0">W21*X21*0.15</f>
        <v>1692</v>
      </c>
      <c r="AE21" s="92"/>
      <c r="AF21" s="20">
        <f t="shared" ref="AF21:AF37" si="1">W21*X21+AD21</f>
        <v>12972</v>
      </c>
      <c r="AG21" s="21">
        <v>6</v>
      </c>
      <c r="AH21" s="22">
        <f>AF21*AG21</f>
        <v>77832</v>
      </c>
      <c r="AI21" s="113" t="s">
        <v>72</v>
      </c>
      <c r="AJ21" s="114"/>
      <c r="AK21" s="114"/>
      <c r="AL21" s="114"/>
      <c r="AM21" s="115"/>
      <c r="AN21" s="6"/>
      <c r="AO21" s="7"/>
      <c r="AP21" s="7"/>
    </row>
    <row r="22" spans="1:42" s="9" customFormat="1" ht="21.95" customHeight="1" x14ac:dyDescent="0.25">
      <c r="A22" s="18"/>
      <c r="B22" s="56"/>
      <c r="C22" s="56"/>
      <c r="D22" s="56"/>
      <c r="E22" s="56"/>
      <c r="F22" s="56"/>
      <c r="G22" s="57"/>
      <c r="H22" s="18" t="s">
        <v>11</v>
      </c>
      <c r="I22" s="88" t="s">
        <v>75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  <c r="W22" s="19">
        <v>0.5</v>
      </c>
      <c r="X22" s="91">
        <v>11280</v>
      </c>
      <c r="Y22" s="92"/>
      <c r="Z22" s="92"/>
      <c r="AA22" s="93"/>
      <c r="AB22" s="55"/>
      <c r="AC22" s="55"/>
      <c r="AD22" s="20">
        <v>846</v>
      </c>
      <c r="AE22" s="23"/>
      <c r="AF22" s="20">
        <v>6486</v>
      </c>
      <c r="AG22" s="21">
        <v>6</v>
      </c>
      <c r="AH22" s="22">
        <f>AF22*AG22</f>
        <v>38916</v>
      </c>
      <c r="AI22" s="113" t="s">
        <v>72</v>
      </c>
      <c r="AJ22" s="114"/>
      <c r="AK22" s="114"/>
      <c r="AL22" s="114"/>
      <c r="AM22" s="115"/>
      <c r="AN22" s="10"/>
      <c r="AO22" s="11"/>
      <c r="AP22" s="11"/>
    </row>
    <row r="23" spans="1:42" s="9" customFormat="1" ht="20.100000000000001" customHeight="1" x14ac:dyDescent="0.25">
      <c r="A23" s="18"/>
      <c r="B23" s="56"/>
      <c r="C23" s="56"/>
      <c r="D23" s="56"/>
      <c r="E23" s="56"/>
      <c r="F23" s="56"/>
      <c r="G23" s="57"/>
      <c r="H23" s="18" t="s">
        <v>11</v>
      </c>
      <c r="I23" s="88" t="s">
        <v>56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9">
        <v>0.3</v>
      </c>
      <c r="X23" s="91">
        <v>20000</v>
      </c>
      <c r="Y23" s="92"/>
      <c r="Z23" s="92"/>
      <c r="AA23" s="93"/>
      <c r="AB23" s="55"/>
      <c r="AC23" s="55"/>
      <c r="AD23" s="20">
        <f t="shared" si="0"/>
        <v>900</v>
      </c>
      <c r="AE23" s="23"/>
      <c r="AF23" s="20">
        <f t="shared" si="1"/>
        <v>6900</v>
      </c>
      <c r="AG23" s="21">
        <v>12</v>
      </c>
      <c r="AH23" s="22">
        <f>AF23*AG23</f>
        <v>82800</v>
      </c>
      <c r="AI23" s="24"/>
      <c r="AJ23" s="25"/>
      <c r="AK23" s="25"/>
      <c r="AL23" s="25"/>
      <c r="AM23" s="26"/>
      <c r="AN23" s="10"/>
      <c r="AO23" s="11"/>
      <c r="AP23" s="11"/>
    </row>
    <row r="24" spans="1:42" s="12" customFormat="1" ht="20.100000000000001" customHeight="1" x14ac:dyDescent="0.25">
      <c r="A24" s="18"/>
      <c r="B24" s="56"/>
      <c r="C24" s="56"/>
      <c r="D24" s="56"/>
      <c r="E24" s="56"/>
      <c r="F24" s="56"/>
      <c r="G24" s="57"/>
      <c r="H24" s="18" t="s">
        <v>11</v>
      </c>
      <c r="I24" s="88" t="s">
        <v>64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W24" s="19">
        <v>0.25</v>
      </c>
      <c r="X24" s="91">
        <v>11280</v>
      </c>
      <c r="Y24" s="92"/>
      <c r="Z24" s="92"/>
      <c r="AA24" s="93"/>
      <c r="AB24" s="55"/>
      <c r="AC24" s="55"/>
      <c r="AD24" s="91">
        <f t="shared" ref="AD24" si="2">W24*X24*0.15</f>
        <v>423</v>
      </c>
      <c r="AE24" s="92"/>
      <c r="AF24" s="20">
        <f t="shared" ref="AF24" si="3">W24*X24+AD24</f>
        <v>3243</v>
      </c>
      <c r="AG24" s="21">
        <v>12</v>
      </c>
      <c r="AH24" s="22">
        <f t="shared" ref="AH24" si="4">AF24*AG24</f>
        <v>38916</v>
      </c>
      <c r="AI24" s="24"/>
      <c r="AJ24" s="25"/>
      <c r="AK24" s="25"/>
      <c r="AL24" s="25"/>
      <c r="AM24" s="26"/>
      <c r="AN24" s="13"/>
      <c r="AO24" s="14"/>
      <c r="AP24" s="14"/>
    </row>
    <row r="25" spans="1:42" s="12" customFormat="1" ht="17.25" customHeight="1" x14ac:dyDescent="0.25">
      <c r="A25" s="119" t="s">
        <v>63</v>
      </c>
      <c r="B25" s="120"/>
      <c r="C25" s="120"/>
      <c r="D25" s="120"/>
      <c r="E25" s="120"/>
      <c r="F25" s="120"/>
      <c r="G25" s="121"/>
      <c r="H25" s="27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1">
        <f>SUM(W19:W24)</f>
        <v>3.55</v>
      </c>
      <c r="X25" s="32"/>
      <c r="Y25" s="33"/>
      <c r="Z25" s="33"/>
      <c r="AA25" s="34"/>
      <c r="AB25" s="58"/>
      <c r="AC25" s="58"/>
      <c r="AD25" s="32"/>
      <c r="AE25" s="33"/>
      <c r="AF25" s="35">
        <f>SUM(AF19:AF24)</f>
        <v>74623.5</v>
      </c>
      <c r="AG25" s="36"/>
      <c r="AH25" s="37">
        <f>SUM(AH19:AH24)</f>
        <v>720371.5</v>
      </c>
      <c r="AI25" s="38"/>
      <c r="AJ25" s="39"/>
      <c r="AK25" s="39"/>
      <c r="AL25" s="39"/>
      <c r="AM25" s="40"/>
      <c r="AN25" s="13"/>
      <c r="AO25" s="14"/>
      <c r="AP25" s="14"/>
    </row>
    <row r="26" spans="1:42" ht="20.100000000000001" customHeight="1" x14ac:dyDescent="0.25">
      <c r="A26" s="116" t="s">
        <v>35</v>
      </c>
      <c r="B26" s="117"/>
      <c r="C26" s="117"/>
      <c r="D26" s="117"/>
      <c r="E26" s="117"/>
      <c r="F26" s="117"/>
      <c r="G26" s="118"/>
      <c r="H26" s="18" t="s">
        <v>36</v>
      </c>
      <c r="I26" s="88" t="s">
        <v>59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19">
        <v>1</v>
      </c>
      <c r="X26" s="91">
        <v>22000</v>
      </c>
      <c r="Y26" s="92"/>
      <c r="Z26" s="92"/>
      <c r="AA26" s="93"/>
      <c r="AB26" s="55"/>
      <c r="AC26" s="55"/>
      <c r="AD26" s="91">
        <f t="shared" si="0"/>
        <v>3300</v>
      </c>
      <c r="AE26" s="92"/>
      <c r="AF26" s="20">
        <f t="shared" si="1"/>
        <v>25300</v>
      </c>
      <c r="AG26" s="21">
        <v>12</v>
      </c>
      <c r="AH26" s="22">
        <f t="shared" ref="AH26:AH37" si="5">AF26*AG26</f>
        <v>303600</v>
      </c>
      <c r="AI26" s="94"/>
      <c r="AJ26" s="95"/>
      <c r="AK26" s="95"/>
      <c r="AL26" s="95"/>
      <c r="AM26" s="96"/>
      <c r="AN26" s="97"/>
      <c r="AO26" s="98"/>
      <c r="AP26" s="98"/>
    </row>
    <row r="27" spans="1:42" ht="20.100000000000001" customHeight="1" x14ac:dyDescent="0.25">
      <c r="A27" s="110"/>
      <c r="B27" s="111"/>
      <c r="C27" s="111"/>
      <c r="D27" s="111"/>
      <c r="E27" s="111"/>
      <c r="F27" s="111"/>
      <c r="G27" s="112"/>
      <c r="H27" s="18" t="s">
        <v>36</v>
      </c>
      <c r="I27" s="88" t="s">
        <v>37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19">
        <v>1</v>
      </c>
      <c r="X27" s="91">
        <v>17000</v>
      </c>
      <c r="Y27" s="92"/>
      <c r="Z27" s="92"/>
      <c r="AA27" s="93"/>
      <c r="AB27" s="55"/>
      <c r="AC27" s="55"/>
      <c r="AD27" s="91">
        <f t="shared" si="0"/>
        <v>2550</v>
      </c>
      <c r="AE27" s="92"/>
      <c r="AF27" s="20">
        <f t="shared" si="1"/>
        <v>19550</v>
      </c>
      <c r="AG27" s="21">
        <v>12</v>
      </c>
      <c r="AH27" s="22">
        <f t="shared" si="5"/>
        <v>234600</v>
      </c>
      <c r="AI27" s="94"/>
      <c r="AJ27" s="95"/>
      <c r="AK27" s="95"/>
      <c r="AL27" s="95"/>
      <c r="AM27" s="96"/>
      <c r="AN27" s="97"/>
      <c r="AO27" s="98"/>
      <c r="AP27" s="98"/>
    </row>
    <row r="28" spans="1:42" s="12" customFormat="1" ht="16.5" customHeight="1" x14ac:dyDescent="0.25">
      <c r="A28" s="119" t="s">
        <v>63</v>
      </c>
      <c r="B28" s="120"/>
      <c r="C28" s="120"/>
      <c r="D28" s="120"/>
      <c r="E28" s="120"/>
      <c r="F28" s="120"/>
      <c r="G28" s="121"/>
      <c r="H28" s="27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31">
        <f>SUM(W26:W27)</f>
        <v>2</v>
      </c>
      <c r="X28" s="32"/>
      <c r="Y28" s="33"/>
      <c r="Z28" s="33"/>
      <c r="AA28" s="34"/>
      <c r="AB28" s="58"/>
      <c r="AC28" s="58"/>
      <c r="AD28" s="32"/>
      <c r="AE28" s="33"/>
      <c r="AF28" s="35">
        <f>SUM(AF26:AF27)</f>
        <v>44850</v>
      </c>
      <c r="AG28" s="36"/>
      <c r="AH28" s="37">
        <f>SUM(AH26:AH27)</f>
        <v>538200</v>
      </c>
      <c r="AI28" s="41"/>
      <c r="AJ28" s="42"/>
      <c r="AK28" s="42"/>
      <c r="AL28" s="43"/>
      <c r="AM28" s="44"/>
      <c r="AN28" s="13"/>
      <c r="AO28" s="14"/>
      <c r="AP28" s="14"/>
    </row>
    <row r="29" spans="1:42" ht="21.95" customHeight="1" x14ac:dyDescent="0.25">
      <c r="A29" s="116" t="s">
        <v>38</v>
      </c>
      <c r="B29" s="117"/>
      <c r="C29" s="117"/>
      <c r="D29" s="117"/>
      <c r="E29" s="117"/>
      <c r="F29" s="117"/>
      <c r="G29" s="118"/>
      <c r="H29" s="18" t="s">
        <v>39</v>
      </c>
      <c r="I29" s="88" t="s">
        <v>40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19">
        <v>1</v>
      </c>
      <c r="X29" s="91">
        <v>22000</v>
      </c>
      <c r="Y29" s="92"/>
      <c r="Z29" s="92"/>
      <c r="AA29" s="93"/>
      <c r="AB29" s="55"/>
      <c r="AC29" s="55"/>
      <c r="AD29" s="91">
        <f t="shared" si="0"/>
        <v>3300</v>
      </c>
      <c r="AE29" s="92"/>
      <c r="AF29" s="20">
        <f t="shared" si="1"/>
        <v>25300</v>
      </c>
      <c r="AG29" s="21">
        <v>9</v>
      </c>
      <c r="AH29" s="22">
        <f t="shared" si="5"/>
        <v>227700</v>
      </c>
      <c r="AI29" s="113" t="s">
        <v>73</v>
      </c>
      <c r="AJ29" s="114"/>
      <c r="AK29" s="114"/>
      <c r="AL29" s="114"/>
      <c r="AM29" s="115"/>
      <c r="AN29" s="97"/>
      <c r="AO29" s="98"/>
      <c r="AP29" s="98"/>
    </row>
    <row r="30" spans="1:42" ht="21.95" customHeight="1" x14ac:dyDescent="0.25">
      <c r="A30" s="110"/>
      <c r="B30" s="111"/>
      <c r="C30" s="111"/>
      <c r="D30" s="111"/>
      <c r="E30" s="111"/>
      <c r="F30" s="111"/>
      <c r="G30" s="112"/>
      <c r="H30" s="18" t="s">
        <v>39</v>
      </c>
      <c r="I30" s="88" t="s">
        <v>41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9">
        <v>1</v>
      </c>
      <c r="X30" s="91">
        <v>11280</v>
      </c>
      <c r="Y30" s="92"/>
      <c r="Z30" s="92"/>
      <c r="AA30" s="93"/>
      <c r="AB30" s="55"/>
      <c r="AC30" s="55"/>
      <c r="AD30" s="91">
        <f t="shared" si="0"/>
        <v>1692</v>
      </c>
      <c r="AE30" s="92"/>
      <c r="AF30" s="20">
        <f t="shared" si="1"/>
        <v>12972</v>
      </c>
      <c r="AG30" s="21">
        <v>7</v>
      </c>
      <c r="AH30" s="22">
        <f t="shared" si="5"/>
        <v>90804</v>
      </c>
      <c r="AI30" s="113" t="s">
        <v>74</v>
      </c>
      <c r="AJ30" s="114"/>
      <c r="AK30" s="114"/>
      <c r="AL30" s="114"/>
      <c r="AM30" s="115"/>
      <c r="AN30" s="97"/>
      <c r="AO30" s="98"/>
      <c r="AP30" s="98"/>
    </row>
    <row r="31" spans="1:42" ht="21.95" customHeight="1" x14ac:dyDescent="0.25">
      <c r="A31" s="110"/>
      <c r="B31" s="111"/>
      <c r="C31" s="111"/>
      <c r="D31" s="111"/>
      <c r="E31" s="111"/>
      <c r="F31" s="111"/>
      <c r="G31" s="112"/>
      <c r="H31" s="18" t="s">
        <v>39</v>
      </c>
      <c r="I31" s="88" t="s">
        <v>42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19">
        <v>1.2</v>
      </c>
      <c r="X31" s="91">
        <v>13500</v>
      </c>
      <c r="Y31" s="92"/>
      <c r="Z31" s="92"/>
      <c r="AA31" s="93"/>
      <c r="AB31" s="55"/>
      <c r="AC31" s="20"/>
      <c r="AD31" s="91">
        <f t="shared" si="0"/>
        <v>2430</v>
      </c>
      <c r="AE31" s="92"/>
      <c r="AF31" s="20">
        <f t="shared" si="1"/>
        <v>18630</v>
      </c>
      <c r="AG31" s="21">
        <v>7</v>
      </c>
      <c r="AH31" s="22">
        <f t="shared" si="5"/>
        <v>130410</v>
      </c>
      <c r="AI31" s="113" t="s">
        <v>74</v>
      </c>
      <c r="AJ31" s="114"/>
      <c r="AK31" s="114"/>
      <c r="AL31" s="114"/>
      <c r="AM31" s="115"/>
      <c r="AN31" s="97"/>
      <c r="AO31" s="98"/>
      <c r="AP31" s="98"/>
    </row>
    <row r="32" spans="1:42" ht="21.95" customHeight="1" x14ac:dyDescent="0.25">
      <c r="A32" s="110"/>
      <c r="B32" s="111"/>
      <c r="C32" s="111"/>
      <c r="D32" s="111"/>
      <c r="E32" s="111"/>
      <c r="F32" s="111"/>
      <c r="G32" s="112"/>
      <c r="H32" s="18" t="s">
        <v>39</v>
      </c>
      <c r="I32" s="88" t="s">
        <v>43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9">
        <v>1</v>
      </c>
      <c r="X32" s="91">
        <v>13500</v>
      </c>
      <c r="Y32" s="92"/>
      <c r="Z32" s="92"/>
      <c r="AA32" s="93"/>
      <c r="AB32" s="55"/>
      <c r="AC32" s="20">
        <v>2100</v>
      </c>
      <c r="AD32" s="91">
        <f t="shared" ref="AD32:AD33" si="6">W32*(X32+AC32)*0.15</f>
        <v>2340</v>
      </c>
      <c r="AE32" s="92"/>
      <c r="AF32" s="20">
        <f t="shared" ref="AF32:AF33" si="7">W32* (X32+AC32+AD32)</f>
        <v>17940</v>
      </c>
      <c r="AG32" s="21">
        <v>7</v>
      </c>
      <c r="AH32" s="22">
        <f t="shared" si="5"/>
        <v>125580</v>
      </c>
      <c r="AI32" s="113" t="s">
        <v>74</v>
      </c>
      <c r="AJ32" s="114"/>
      <c r="AK32" s="114"/>
      <c r="AL32" s="114"/>
      <c r="AM32" s="115"/>
      <c r="AN32" s="97"/>
      <c r="AO32" s="98"/>
      <c r="AP32" s="98"/>
    </row>
    <row r="33" spans="1:42" ht="21.95" customHeight="1" x14ac:dyDescent="0.25">
      <c r="A33" s="110"/>
      <c r="B33" s="111"/>
      <c r="C33" s="111"/>
      <c r="D33" s="111"/>
      <c r="E33" s="111"/>
      <c r="F33" s="111"/>
      <c r="G33" s="112"/>
      <c r="H33" s="18" t="s">
        <v>39</v>
      </c>
      <c r="I33" s="88" t="s">
        <v>60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19">
        <v>1</v>
      </c>
      <c r="X33" s="91">
        <v>13500</v>
      </c>
      <c r="Y33" s="92"/>
      <c r="Z33" s="92"/>
      <c r="AA33" s="93"/>
      <c r="AB33" s="55"/>
      <c r="AC33" s="20">
        <v>2100</v>
      </c>
      <c r="AD33" s="91">
        <f t="shared" si="6"/>
        <v>2340</v>
      </c>
      <c r="AE33" s="92"/>
      <c r="AF33" s="20">
        <f t="shared" si="7"/>
        <v>17940</v>
      </c>
      <c r="AG33" s="21">
        <v>7</v>
      </c>
      <c r="AH33" s="22">
        <f t="shared" si="5"/>
        <v>125580</v>
      </c>
      <c r="AI33" s="113" t="s">
        <v>74</v>
      </c>
      <c r="AJ33" s="114"/>
      <c r="AK33" s="114"/>
      <c r="AL33" s="114"/>
      <c r="AM33" s="115"/>
      <c r="AN33" s="97"/>
      <c r="AO33" s="98"/>
      <c r="AP33" s="98"/>
    </row>
    <row r="34" spans="1:42" ht="21.95" customHeight="1" x14ac:dyDescent="0.25">
      <c r="A34" s="110"/>
      <c r="B34" s="111"/>
      <c r="C34" s="111"/>
      <c r="D34" s="111"/>
      <c r="E34" s="111"/>
      <c r="F34" s="111"/>
      <c r="G34" s="112"/>
      <c r="H34" s="18" t="s">
        <v>39</v>
      </c>
      <c r="I34" s="88" t="s">
        <v>88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19">
        <v>1</v>
      </c>
      <c r="X34" s="91">
        <v>11280</v>
      </c>
      <c r="Y34" s="92"/>
      <c r="Z34" s="92"/>
      <c r="AA34" s="93"/>
      <c r="AB34" s="55"/>
      <c r="AC34" s="55"/>
      <c r="AD34" s="91">
        <f t="shared" si="0"/>
        <v>1692</v>
      </c>
      <c r="AE34" s="92"/>
      <c r="AF34" s="20">
        <f t="shared" si="1"/>
        <v>12972</v>
      </c>
      <c r="AG34" s="21">
        <v>7</v>
      </c>
      <c r="AH34" s="22">
        <f t="shared" si="5"/>
        <v>90804</v>
      </c>
      <c r="AI34" s="113" t="s">
        <v>74</v>
      </c>
      <c r="AJ34" s="114"/>
      <c r="AK34" s="114"/>
      <c r="AL34" s="114"/>
      <c r="AM34" s="115"/>
      <c r="AN34" s="97"/>
      <c r="AO34" s="98"/>
      <c r="AP34" s="98"/>
    </row>
    <row r="35" spans="1:42" ht="21.95" customHeight="1" x14ac:dyDescent="0.25">
      <c r="A35" s="110"/>
      <c r="B35" s="111"/>
      <c r="C35" s="111"/>
      <c r="D35" s="111"/>
      <c r="E35" s="111"/>
      <c r="F35" s="111"/>
      <c r="G35" s="112"/>
      <c r="H35" s="18" t="s">
        <v>39</v>
      </c>
      <c r="I35" s="88" t="s">
        <v>44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19">
        <v>0.4</v>
      </c>
      <c r="X35" s="91">
        <v>11280</v>
      </c>
      <c r="Y35" s="92"/>
      <c r="Z35" s="92"/>
      <c r="AA35" s="93"/>
      <c r="AB35" s="55"/>
      <c r="AC35" s="55"/>
      <c r="AD35" s="91">
        <f t="shared" si="0"/>
        <v>676.8</v>
      </c>
      <c r="AE35" s="92"/>
      <c r="AF35" s="20">
        <f t="shared" si="1"/>
        <v>5188.8</v>
      </c>
      <c r="AG35" s="21">
        <v>6</v>
      </c>
      <c r="AH35" s="22">
        <f t="shared" si="5"/>
        <v>31132.800000000003</v>
      </c>
      <c r="AI35" s="113" t="s">
        <v>72</v>
      </c>
      <c r="AJ35" s="114"/>
      <c r="AK35" s="114"/>
      <c r="AL35" s="114"/>
      <c r="AM35" s="115"/>
      <c r="AN35" s="97"/>
      <c r="AO35" s="98"/>
      <c r="AP35" s="98"/>
    </row>
    <row r="36" spans="1:42" ht="21.95" customHeight="1" x14ac:dyDescent="0.25">
      <c r="A36" s="110"/>
      <c r="B36" s="111"/>
      <c r="C36" s="111"/>
      <c r="D36" s="111"/>
      <c r="E36" s="111"/>
      <c r="F36" s="111"/>
      <c r="G36" s="112"/>
      <c r="H36" s="18" t="s">
        <v>39</v>
      </c>
      <c r="I36" s="88" t="s">
        <v>45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19">
        <v>0.2</v>
      </c>
      <c r="X36" s="91">
        <v>11280</v>
      </c>
      <c r="Y36" s="92"/>
      <c r="Z36" s="92"/>
      <c r="AA36" s="93"/>
      <c r="AB36" s="55"/>
      <c r="AC36" s="55"/>
      <c r="AD36" s="91">
        <f t="shared" si="0"/>
        <v>338.4</v>
      </c>
      <c r="AE36" s="92"/>
      <c r="AF36" s="20">
        <f t="shared" si="1"/>
        <v>2594.4</v>
      </c>
      <c r="AG36" s="21">
        <v>6</v>
      </c>
      <c r="AH36" s="22">
        <f t="shared" si="5"/>
        <v>15566.400000000001</v>
      </c>
      <c r="AI36" s="113" t="s">
        <v>72</v>
      </c>
      <c r="AJ36" s="114"/>
      <c r="AK36" s="114"/>
      <c r="AL36" s="114"/>
      <c r="AM36" s="115"/>
      <c r="AN36" s="97"/>
      <c r="AO36" s="98"/>
      <c r="AP36" s="98"/>
    </row>
    <row r="37" spans="1:42" s="9" customFormat="1" ht="21.95" customHeight="1" x14ac:dyDescent="0.25">
      <c r="A37" s="18"/>
      <c r="B37" s="56"/>
      <c r="C37" s="56"/>
      <c r="D37" s="56"/>
      <c r="E37" s="56"/>
      <c r="F37" s="56"/>
      <c r="G37" s="57"/>
      <c r="H37" s="18" t="s">
        <v>39</v>
      </c>
      <c r="I37" s="88" t="s">
        <v>61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19">
        <v>3</v>
      </c>
      <c r="X37" s="91">
        <v>11280</v>
      </c>
      <c r="Y37" s="92"/>
      <c r="Z37" s="92"/>
      <c r="AA37" s="93"/>
      <c r="AB37" s="55"/>
      <c r="AC37" s="55"/>
      <c r="AD37" s="91">
        <f t="shared" ref="AD37" si="8">W37*X37*0.15</f>
        <v>5076</v>
      </c>
      <c r="AE37" s="92"/>
      <c r="AF37" s="20">
        <f t="shared" si="1"/>
        <v>38916</v>
      </c>
      <c r="AG37" s="21">
        <v>7</v>
      </c>
      <c r="AH37" s="22">
        <f t="shared" si="5"/>
        <v>272412</v>
      </c>
      <c r="AI37" s="113" t="s">
        <v>74</v>
      </c>
      <c r="AJ37" s="114"/>
      <c r="AK37" s="114"/>
      <c r="AL37" s="114"/>
      <c r="AM37" s="115"/>
      <c r="AN37" s="10"/>
      <c r="AO37" s="11"/>
      <c r="AP37" s="11"/>
    </row>
    <row r="38" spans="1:42" s="12" customFormat="1" ht="13.5" customHeight="1" x14ac:dyDescent="0.25">
      <c r="A38" s="119" t="s">
        <v>46</v>
      </c>
      <c r="B38" s="120"/>
      <c r="C38" s="120"/>
      <c r="D38" s="120"/>
      <c r="E38" s="120"/>
      <c r="F38" s="120"/>
      <c r="G38" s="121"/>
      <c r="H38" s="18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W38" s="48">
        <f>SUM(W29:W37)</f>
        <v>9.8000000000000007</v>
      </c>
      <c r="X38" s="35"/>
      <c r="Y38" s="49"/>
      <c r="Z38" s="49"/>
      <c r="AA38" s="50"/>
      <c r="AB38" s="59"/>
      <c r="AC38" s="59"/>
      <c r="AD38" s="35"/>
      <c r="AE38" s="49"/>
      <c r="AF38" s="35">
        <f>SUM(AF29:AF37)</f>
        <v>152453.20000000001</v>
      </c>
      <c r="AG38" s="36"/>
      <c r="AH38" s="37">
        <f>SUM(AH29:AH37)</f>
        <v>1109989.2000000002</v>
      </c>
      <c r="AI38" s="24"/>
      <c r="AJ38" s="25"/>
      <c r="AK38" s="25"/>
      <c r="AL38" s="25"/>
      <c r="AM38" s="26"/>
      <c r="AN38" s="13"/>
      <c r="AO38" s="14"/>
      <c r="AP38" s="14"/>
    </row>
    <row r="39" spans="1:42" s="9" customFormat="1" ht="20.100000000000001" customHeight="1" x14ac:dyDescent="0.25">
      <c r="A39" s="116" t="s">
        <v>51</v>
      </c>
      <c r="B39" s="117"/>
      <c r="C39" s="117"/>
      <c r="D39" s="117"/>
      <c r="E39" s="117"/>
      <c r="F39" s="117"/>
      <c r="G39" s="118"/>
      <c r="H39" s="18" t="s">
        <v>52</v>
      </c>
      <c r="I39" s="88" t="s">
        <v>62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21">
        <v>1</v>
      </c>
      <c r="X39" s="91">
        <v>11280</v>
      </c>
      <c r="Y39" s="92"/>
      <c r="Z39" s="92"/>
      <c r="AA39" s="93"/>
      <c r="AB39" s="51"/>
      <c r="AC39" s="51">
        <v>6000</v>
      </c>
      <c r="AD39" s="91">
        <f>W39*(X39+AC39)*0.15</f>
        <v>2592</v>
      </c>
      <c r="AE39" s="92"/>
      <c r="AF39" s="20">
        <f>W39* (X39+AC39+AD39)</f>
        <v>19872</v>
      </c>
      <c r="AG39" s="21">
        <v>12</v>
      </c>
      <c r="AH39" s="22">
        <f t="shared" ref="AH39" si="9">AF39*AG39</f>
        <v>238464</v>
      </c>
      <c r="AI39" s="24"/>
      <c r="AJ39" s="25"/>
      <c r="AK39" s="25"/>
      <c r="AL39" s="25"/>
      <c r="AM39" s="26"/>
      <c r="AN39" s="10"/>
      <c r="AO39" s="11"/>
      <c r="AP39" s="11"/>
    </row>
    <row r="40" spans="1:42" s="9" customFormat="1" ht="20.100000000000001" customHeight="1" x14ac:dyDescent="0.25">
      <c r="A40" s="18"/>
      <c r="B40" s="56"/>
      <c r="C40" s="56"/>
      <c r="D40" s="56"/>
      <c r="E40" s="56"/>
      <c r="F40" s="56"/>
      <c r="G40" s="57"/>
      <c r="H40" s="18" t="s">
        <v>52</v>
      </c>
      <c r="I40" s="88" t="s">
        <v>53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21">
        <v>17</v>
      </c>
      <c r="X40" s="91">
        <v>11280</v>
      </c>
      <c r="Y40" s="92"/>
      <c r="Z40" s="92"/>
      <c r="AA40" s="93"/>
      <c r="AB40" s="51"/>
      <c r="AC40" s="51"/>
      <c r="AD40" s="91">
        <f t="shared" ref="AD40" si="10">W40*X40*0.15</f>
        <v>28764</v>
      </c>
      <c r="AE40" s="92"/>
      <c r="AF40" s="20">
        <f t="shared" ref="AF40" si="11">W40*X40+AD40</f>
        <v>220524</v>
      </c>
      <c r="AG40" s="21">
        <v>12</v>
      </c>
      <c r="AH40" s="22">
        <f t="shared" ref="AH40" si="12">AF40*AG40</f>
        <v>2646288</v>
      </c>
      <c r="AI40" s="24"/>
      <c r="AJ40" s="25"/>
      <c r="AK40" s="25"/>
      <c r="AL40" s="25"/>
      <c r="AM40" s="26"/>
      <c r="AN40" s="10"/>
      <c r="AO40" s="11"/>
      <c r="AP40" s="11"/>
    </row>
    <row r="41" spans="1:42" s="12" customFormat="1" ht="14.25" customHeight="1" x14ac:dyDescent="0.25">
      <c r="A41" s="119" t="s">
        <v>46</v>
      </c>
      <c r="B41" s="120"/>
      <c r="C41" s="120"/>
      <c r="D41" s="120"/>
      <c r="E41" s="120"/>
      <c r="F41" s="120"/>
      <c r="G41" s="121"/>
      <c r="H41" s="18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48">
        <f>SUM(W39:W40)</f>
        <v>18</v>
      </c>
      <c r="X41" s="20"/>
      <c r="Y41" s="23"/>
      <c r="Z41" s="23"/>
      <c r="AA41" s="52"/>
      <c r="AB41" s="51"/>
      <c r="AC41" s="51"/>
      <c r="AD41" s="20"/>
      <c r="AE41" s="23"/>
      <c r="AF41" s="35">
        <f>SUM(AF39:AF40)</f>
        <v>240396</v>
      </c>
      <c r="AG41" s="36"/>
      <c r="AH41" s="37">
        <f>SUM(AH39:AH40)</f>
        <v>2884752</v>
      </c>
      <c r="AI41" s="24"/>
      <c r="AJ41" s="25"/>
      <c r="AK41" s="25"/>
      <c r="AL41" s="25"/>
      <c r="AM41" s="26"/>
      <c r="AN41" s="13"/>
      <c r="AO41" s="14"/>
      <c r="AP41" s="14"/>
    </row>
    <row r="42" spans="1:42" s="12" customFormat="1" ht="20.100000000000001" customHeight="1" x14ac:dyDescent="0.25">
      <c r="A42" s="128" t="s">
        <v>82</v>
      </c>
      <c r="B42" s="129"/>
      <c r="C42" s="129"/>
      <c r="D42" s="129"/>
      <c r="E42" s="129"/>
      <c r="F42" s="129"/>
      <c r="G42" s="130"/>
      <c r="H42" s="18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41">
        <f>W25+W28+W38+W41</f>
        <v>33.35</v>
      </c>
      <c r="X42" s="20"/>
      <c r="Y42" s="23"/>
      <c r="Z42" s="23"/>
      <c r="AA42" s="52"/>
      <c r="AB42" s="51"/>
      <c r="AC42" s="51"/>
      <c r="AD42" s="20"/>
      <c r="AE42" s="23"/>
      <c r="AF42" s="32">
        <f>AF25+AF28+AF38+AF41</f>
        <v>512322.7</v>
      </c>
      <c r="AG42" s="32"/>
      <c r="AH42" s="32">
        <f>AH25+AH28+AH38+AH41</f>
        <v>5253312.7</v>
      </c>
      <c r="AI42" s="24"/>
      <c r="AJ42" s="25"/>
      <c r="AK42" s="25"/>
      <c r="AL42" s="25"/>
      <c r="AM42" s="26"/>
      <c r="AN42" s="13"/>
      <c r="AO42" s="14"/>
      <c r="AP42" s="14"/>
    </row>
    <row r="43" spans="1:42" ht="26.25" customHeight="1" x14ac:dyDescent="0.25">
      <c r="A43" s="116" t="s">
        <v>76</v>
      </c>
      <c r="B43" s="117"/>
      <c r="C43" s="117"/>
      <c r="D43" s="117"/>
      <c r="E43" s="117"/>
      <c r="F43" s="117"/>
      <c r="G43" s="118"/>
      <c r="H43" s="18"/>
      <c r="I43" s="88" t="s">
        <v>90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90"/>
      <c r="W43" s="21"/>
      <c r="X43" s="91"/>
      <c r="Y43" s="92"/>
      <c r="Z43" s="92"/>
      <c r="AA43" s="93"/>
      <c r="AB43" s="53"/>
      <c r="AC43" s="53"/>
      <c r="AD43" s="91"/>
      <c r="AE43" s="92"/>
      <c r="AF43" s="20"/>
      <c r="AG43" s="21"/>
      <c r="AH43" s="54">
        <v>500000</v>
      </c>
      <c r="AI43" s="94"/>
      <c r="AJ43" s="95"/>
      <c r="AK43" s="95"/>
      <c r="AL43" s="95"/>
      <c r="AM43" s="96"/>
      <c r="AN43" s="8"/>
      <c r="AO43" s="8"/>
      <c r="AP43" s="8"/>
    </row>
    <row r="44" spans="1:42" ht="20.100000000000001" customHeight="1" x14ac:dyDescent="0.25">
      <c r="A44" s="122" t="s">
        <v>78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41">
        <f>W42</f>
        <v>33.35</v>
      </c>
      <c r="X44" s="91"/>
      <c r="Y44" s="92"/>
      <c r="Z44" s="92"/>
      <c r="AA44" s="93"/>
      <c r="AB44" s="53"/>
      <c r="AC44" s="53"/>
      <c r="AD44" s="91"/>
      <c r="AE44" s="92"/>
      <c r="AF44" s="32"/>
      <c r="AG44" s="22"/>
      <c r="AH44" s="54">
        <f>AH42+AH43</f>
        <v>5753312.7000000002</v>
      </c>
      <c r="AI44" s="94"/>
      <c r="AJ44" s="95"/>
      <c r="AK44" s="95"/>
      <c r="AL44" s="95"/>
      <c r="AM44" s="96"/>
    </row>
    <row r="45" spans="1:42" ht="25.5" customHeight="1" x14ac:dyDescent="0.25">
      <c r="A45" s="123" t="s">
        <v>57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4"/>
      <c r="O45" s="124"/>
      <c r="P45" s="124"/>
      <c r="Q45" s="124"/>
      <c r="R45" s="124"/>
      <c r="S45" s="124"/>
      <c r="U45" s="125"/>
      <c r="V45" s="125"/>
      <c r="W45" s="125"/>
      <c r="X45" s="125"/>
      <c r="Z45" s="126" t="s">
        <v>47</v>
      </c>
      <c r="AA45" s="126"/>
      <c r="AB45" s="126"/>
      <c r="AC45" s="126"/>
      <c r="AD45" s="126"/>
      <c r="AE45" s="126"/>
      <c r="AF45" s="126"/>
      <c r="AG45" s="126"/>
      <c r="AH45" s="127"/>
      <c r="AI45" s="127"/>
      <c r="AJ45" s="127"/>
    </row>
    <row r="46" spans="1:42" ht="15.75" customHeight="1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78" t="s">
        <v>48</v>
      </c>
      <c r="N46" s="78"/>
      <c r="O46" s="78"/>
      <c r="P46" s="78"/>
      <c r="Q46" s="78"/>
      <c r="R46" s="78"/>
      <c r="S46" s="78"/>
      <c r="T46" s="3"/>
      <c r="U46" s="78" t="s">
        <v>87</v>
      </c>
      <c r="V46" s="78"/>
      <c r="W46" s="78"/>
      <c r="X46" s="78"/>
      <c r="Y46" s="3"/>
      <c r="Z46" s="78" t="s">
        <v>49</v>
      </c>
      <c r="AA46" s="78"/>
      <c r="AB46" s="78"/>
      <c r="AC46" s="78"/>
      <c r="AD46" s="78"/>
      <c r="AE46" s="78"/>
      <c r="AF46" s="78"/>
      <c r="AG46" s="78"/>
      <c r="AH46" s="62"/>
      <c r="AI46" s="62"/>
      <c r="AJ46" s="62"/>
    </row>
    <row r="47" spans="1:42" ht="21.75" customHeight="1" x14ac:dyDescent="0.25">
      <c r="A47" s="123" t="s">
        <v>50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U47" s="125"/>
      <c r="V47" s="125"/>
      <c r="W47" s="125"/>
      <c r="X47" s="125"/>
      <c r="Z47" s="125"/>
      <c r="AA47" s="125"/>
      <c r="AB47" s="125"/>
      <c r="AC47" s="125"/>
      <c r="AD47" s="125"/>
      <c r="AE47" s="125"/>
      <c r="AF47" s="125"/>
      <c r="AG47" s="125"/>
      <c r="AH47" s="62"/>
      <c r="AI47" s="62"/>
      <c r="AJ47" s="62"/>
    </row>
    <row r="48" spans="1:42" ht="11.1" customHeight="1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3"/>
      <c r="U48" s="78" t="s">
        <v>87</v>
      </c>
      <c r="V48" s="78"/>
      <c r="W48" s="78"/>
      <c r="X48" s="78"/>
      <c r="Y48" s="3"/>
      <c r="Z48" s="78" t="s">
        <v>49</v>
      </c>
      <c r="AA48" s="78"/>
      <c r="AB48" s="78"/>
      <c r="AC48" s="78"/>
      <c r="AD48" s="78"/>
      <c r="AE48" s="78"/>
      <c r="AF48" s="78"/>
      <c r="AG48" s="78"/>
      <c r="AH48" s="62"/>
      <c r="AI48" s="62"/>
      <c r="AJ48" s="62"/>
    </row>
    <row r="49" ht="5.0999999999999996" customHeight="1" x14ac:dyDescent="0.25"/>
    <row r="54" ht="12" customHeight="1" x14ac:dyDescent="0.25"/>
  </sheetData>
  <mergeCells count="174">
    <mergeCell ref="I36:V36"/>
    <mergeCell ref="X36:AA36"/>
    <mergeCell ref="AD36:AE36"/>
    <mergeCell ref="AI20:AM20"/>
    <mergeCell ref="A42:G42"/>
    <mergeCell ref="A25:G25"/>
    <mergeCell ref="A28:G28"/>
    <mergeCell ref="I20:V20"/>
    <mergeCell ref="I23:V23"/>
    <mergeCell ref="X20:AA20"/>
    <mergeCell ref="AD20:AE20"/>
    <mergeCell ref="X23:AA23"/>
    <mergeCell ref="I22:V22"/>
    <mergeCell ref="X22:AA22"/>
    <mergeCell ref="A32:G32"/>
    <mergeCell ref="I32:V32"/>
    <mergeCell ref="X32:AA32"/>
    <mergeCell ref="AD32:AE32"/>
    <mergeCell ref="A29:G29"/>
    <mergeCell ref="I29:V29"/>
    <mergeCell ref="AI36:AM36"/>
    <mergeCell ref="AI35:AM35"/>
    <mergeCell ref="AI32:AM32"/>
    <mergeCell ref="X29:AA29"/>
    <mergeCell ref="AH47:AJ47"/>
    <mergeCell ref="A48:S48"/>
    <mergeCell ref="U48:X48"/>
    <mergeCell ref="Z48:AG48"/>
    <mergeCell ref="AH48:AJ48"/>
    <mergeCell ref="A45:L45"/>
    <mergeCell ref="M45:S45"/>
    <mergeCell ref="U45:X45"/>
    <mergeCell ref="Z45:AG45"/>
    <mergeCell ref="AH45:AJ45"/>
    <mergeCell ref="A46:L46"/>
    <mergeCell ref="M46:S46"/>
    <mergeCell ref="U46:X46"/>
    <mergeCell ref="Z46:AG46"/>
    <mergeCell ref="AH46:AJ46"/>
    <mergeCell ref="A47:S47"/>
    <mergeCell ref="U47:X47"/>
    <mergeCell ref="Z47:AG47"/>
    <mergeCell ref="AN36:AP36"/>
    <mergeCell ref="A38:G38"/>
    <mergeCell ref="AI43:AM43"/>
    <mergeCell ref="A44:V44"/>
    <mergeCell ref="X44:AA44"/>
    <mergeCell ref="AD44:AE44"/>
    <mergeCell ref="AI44:AM44"/>
    <mergeCell ref="A39:G39"/>
    <mergeCell ref="A41:G41"/>
    <mergeCell ref="I37:V37"/>
    <mergeCell ref="X37:AA37"/>
    <mergeCell ref="AD37:AE37"/>
    <mergeCell ref="I39:V39"/>
    <mergeCell ref="I40:V40"/>
    <mergeCell ref="X39:AA39"/>
    <mergeCell ref="AD39:AE39"/>
    <mergeCell ref="X40:AA40"/>
    <mergeCell ref="AD40:AE40"/>
    <mergeCell ref="AI37:AM37"/>
    <mergeCell ref="A43:G43"/>
    <mergeCell ref="I43:V43"/>
    <mergeCell ref="X43:AA43"/>
    <mergeCell ref="AD43:AE43"/>
    <mergeCell ref="A36:G36"/>
    <mergeCell ref="AN35:AP35"/>
    <mergeCell ref="A34:G34"/>
    <mergeCell ref="I34:V34"/>
    <mergeCell ref="X34:AA34"/>
    <mergeCell ref="AD34:AE34"/>
    <mergeCell ref="AI34:AM34"/>
    <mergeCell ref="AN34:AP34"/>
    <mergeCell ref="A33:G33"/>
    <mergeCell ref="I33:V33"/>
    <mergeCell ref="X33:AA33"/>
    <mergeCell ref="AD33:AE33"/>
    <mergeCell ref="AI33:AM33"/>
    <mergeCell ref="AN33:AP33"/>
    <mergeCell ref="A35:G35"/>
    <mergeCell ref="I35:V35"/>
    <mergeCell ref="X35:AA35"/>
    <mergeCell ref="AD35:AE35"/>
    <mergeCell ref="AN32:AP32"/>
    <mergeCell ref="A31:G31"/>
    <mergeCell ref="I31:V31"/>
    <mergeCell ref="X31:AA31"/>
    <mergeCell ref="AD31:AE31"/>
    <mergeCell ref="AI31:AM31"/>
    <mergeCell ref="AN31:AP31"/>
    <mergeCell ref="A30:G30"/>
    <mergeCell ref="I30:V30"/>
    <mergeCell ref="X30:AA30"/>
    <mergeCell ref="AD30:AE30"/>
    <mergeCell ref="AI30:AM30"/>
    <mergeCell ref="AN30:AP30"/>
    <mergeCell ref="AN29:AP29"/>
    <mergeCell ref="AN26:AP26"/>
    <mergeCell ref="A27:G27"/>
    <mergeCell ref="I27:V27"/>
    <mergeCell ref="X27:AA27"/>
    <mergeCell ref="AD27:AE27"/>
    <mergeCell ref="AI27:AM27"/>
    <mergeCell ref="AN27:AP27"/>
    <mergeCell ref="I21:V21"/>
    <mergeCell ref="X21:AA21"/>
    <mergeCell ref="AD21:AE21"/>
    <mergeCell ref="AI21:AM21"/>
    <mergeCell ref="A26:G26"/>
    <mergeCell ref="I26:V26"/>
    <mergeCell ref="X26:AA26"/>
    <mergeCell ref="AD26:AE26"/>
    <mergeCell ref="AI26:AM26"/>
    <mergeCell ref="AI22:AM22"/>
    <mergeCell ref="X24:AA24"/>
    <mergeCell ref="AD24:AE24"/>
    <mergeCell ref="I24:V24"/>
    <mergeCell ref="AD29:AE29"/>
    <mergeCell ref="AI29:AM29"/>
    <mergeCell ref="A19:G19"/>
    <mergeCell ref="I19:V19"/>
    <mergeCell ref="X19:AA19"/>
    <mergeCell ref="AD19:AE19"/>
    <mergeCell ref="AI19:AM19"/>
    <mergeCell ref="AN19:AP19"/>
    <mergeCell ref="AG16:AG17"/>
    <mergeCell ref="AH16:AH17"/>
    <mergeCell ref="AI16:AM17"/>
    <mergeCell ref="A17:G17"/>
    <mergeCell ref="AD17:AE17"/>
    <mergeCell ref="A18:G18"/>
    <mergeCell ref="I18:V18"/>
    <mergeCell ref="X18:AA18"/>
    <mergeCell ref="AD18:AE18"/>
    <mergeCell ref="AI18:AM18"/>
    <mergeCell ref="A16:H16"/>
    <mergeCell ref="I16:V17"/>
    <mergeCell ref="W16:W17"/>
    <mergeCell ref="X16:AA17"/>
    <mergeCell ref="AB16:AE16"/>
    <mergeCell ref="AF16:AF17"/>
    <mergeCell ref="A13:AJ13"/>
    <mergeCell ref="A14:X14"/>
    <mergeCell ref="Y14:AB14"/>
    <mergeCell ref="AD14:AF14"/>
    <mergeCell ref="AG14:AJ14"/>
    <mergeCell ref="A15:AJ15"/>
    <mergeCell ref="I11:K11"/>
    <mergeCell ref="N11:O11"/>
    <mergeCell ref="P11:AJ11"/>
    <mergeCell ref="A12:AA12"/>
    <mergeCell ref="AD12:AF12"/>
    <mergeCell ref="AH12:AI12"/>
    <mergeCell ref="A11:G11"/>
    <mergeCell ref="A10:M10"/>
    <mergeCell ref="N10:R10"/>
    <mergeCell ref="S10:X10"/>
    <mergeCell ref="Y10:AJ10"/>
    <mergeCell ref="A6:AG6"/>
    <mergeCell ref="AH6:AJ6"/>
    <mergeCell ref="A7:AF7"/>
    <mergeCell ref="AH7:AJ7"/>
    <mergeCell ref="A8:AF8"/>
    <mergeCell ref="AG8:AJ8"/>
    <mergeCell ref="A1:AJ1"/>
    <mergeCell ref="A2:AJ2"/>
    <mergeCell ref="A3:AJ3"/>
    <mergeCell ref="A4:AJ4"/>
    <mergeCell ref="A5:AG5"/>
    <mergeCell ref="AH5:AJ5"/>
    <mergeCell ref="A9:M9"/>
    <mergeCell ref="N9:R9"/>
    <mergeCell ref="S9:X9"/>
    <mergeCell ref="Y9:AJ9"/>
  </mergeCells>
  <pageMargins left="0.74803149606299213" right="0.35433070866141736" top="0.39370078740157483" bottom="0.39370078740157483" header="0.11811023622047245" footer="0.11811023622047245"/>
  <pageSetup paperSize="9" scale="5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Штатное расписание</vt:lpstr>
      <vt:lpstr>'Штатное расписание'!Область_печати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home</cp:lastModifiedBy>
  <cp:lastPrinted>2019-03-26T13:12:57Z</cp:lastPrinted>
  <dcterms:created xsi:type="dcterms:W3CDTF">2018-04-01T16:03:11Z</dcterms:created>
  <dcterms:modified xsi:type="dcterms:W3CDTF">2019-03-26T14:08:31Z</dcterms:modified>
</cp:coreProperties>
</file>